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inancial Accounting &amp; Reporting\FAR\FINSTMT\2017 Web\Excel\Shreveport\"/>
    </mc:Choice>
  </mc:AlternateContent>
  <bookViews>
    <workbookView xWindow="0" yWindow="0" windowWidth="28800" windowHeight="11535"/>
  </bookViews>
  <sheets>
    <sheet name="C-2A" sheetId="5" r:id="rId1"/>
  </sheets>
  <definedNames>
    <definedName name="_xlnm._FilterDatabase" localSheetId="0" hidden="1">'C-2A'!$B$10:$M$148</definedName>
    <definedName name="_Order1" hidden="1">255</definedName>
    <definedName name="_xlnm.Print_Titles" localSheetId="0">'C-2A'!$1:$11</definedName>
  </definedNames>
  <calcPr calcId="152511"/>
</workbook>
</file>

<file path=xl/calcChain.xml><?xml version="1.0" encoding="utf-8"?>
<calcChain xmlns="http://schemas.openxmlformats.org/spreadsheetml/2006/main">
  <c r="B121" i="5" l="1"/>
  <c r="L130" i="5" l="1"/>
  <c r="J130" i="5"/>
  <c r="H130" i="5"/>
  <c r="F130" i="5"/>
  <c r="D130" i="5"/>
  <c r="B114" i="5"/>
  <c r="B115" i="5"/>
  <c r="B116" i="5"/>
  <c r="B117" i="5"/>
  <c r="B118" i="5"/>
  <c r="B119" i="5"/>
  <c r="B124" i="5"/>
  <c r="B125" i="5"/>
  <c r="B126" i="5"/>
  <c r="B127" i="5"/>
  <c r="B128" i="5"/>
  <c r="B129" i="5"/>
  <c r="L111" i="5"/>
  <c r="J111" i="5"/>
  <c r="H111" i="5"/>
  <c r="F111" i="5"/>
  <c r="D111" i="5"/>
  <c r="B109" i="5"/>
  <c r="L80" i="5"/>
  <c r="J80" i="5"/>
  <c r="H80" i="5"/>
  <c r="F80" i="5"/>
  <c r="D80" i="5"/>
  <c r="L31" i="5"/>
  <c r="J31" i="5"/>
  <c r="H31" i="5"/>
  <c r="F31" i="5"/>
  <c r="D31" i="5"/>
  <c r="B141" i="5" l="1"/>
  <c r="B101" i="5" l="1"/>
  <c r="B95" i="5"/>
  <c r="B103" i="5"/>
  <c r="B93" i="5"/>
  <c r="B72" i="5"/>
  <c r="B56" i="5"/>
  <c r="B86" i="5"/>
  <c r="B79" i="5"/>
  <c r="B78" i="5"/>
  <c r="B77" i="5"/>
  <c r="B80" i="5" l="1"/>
  <c r="L68" i="5"/>
  <c r="J68" i="5"/>
  <c r="H68" i="5"/>
  <c r="F68" i="5"/>
  <c r="D68" i="5"/>
  <c r="L63" i="5"/>
  <c r="J63" i="5"/>
  <c r="H63" i="5"/>
  <c r="F63" i="5"/>
  <c r="D63" i="5"/>
  <c r="B60" i="5"/>
  <c r="F90" i="5" l="1"/>
  <c r="L90" i="5"/>
  <c r="H90" i="5"/>
  <c r="D90" i="5"/>
  <c r="J90" i="5"/>
  <c r="B51" i="5"/>
  <c r="B49" i="5"/>
  <c r="B15" i="5"/>
  <c r="B43" i="5"/>
  <c r="B19" i="5"/>
  <c r="B20" i="5"/>
  <c r="B21" i="5"/>
  <c r="B22" i="5"/>
  <c r="B23" i="5"/>
  <c r="B24" i="5"/>
  <c r="B25" i="5"/>
  <c r="B26" i="5"/>
  <c r="B27" i="5"/>
  <c r="B28" i="5"/>
  <c r="B29" i="5"/>
  <c r="B30" i="5"/>
  <c r="B18" i="5"/>
  <c r="M27" i="5"/>
  <c r="M31" i="5"/>
  <c r="L45" i="5"/>
  <c r="J45" i="5"/>
  <c r="J53" i="5" s="1"/>
  <c r="H45" i="5"/>
  <c r="F45" i="5"/>
  <c r="F53" i="5" s="1"/>
  <c r="D45" i="5"/>
  <c r="B35" i="5"/>
  <c r="B36" i="5"/>
  <c r="B37" i="5"/>
  <c r="B38" i="5"/>
  <c r="B39" i="5"/>
  <c r="B40" i="5"/>
  <c r="B41" i="5"/>
  <c r="B42" i="5"/>
  <c r="B44" i="5"/>
  <c r="B31" i="5" l="1"/>
  <c r="L53" i="5"/>
  <c r="D53" i="5"/>
  <c r="H53" i="5"/>
  <c r="B47" i="5"/>
  <c r="B146" i="5"/>
  <c r="B134" i="5"/>
  <c r="B135" i="5"/>
  <c r="B136" i="5"/>
  <c r="B137" i="5"/>
  <c r="B138" i="5"/>
  <c r="B133" i="5"/>
  <c r="B123" i="5"/>
  <c r="B120" i="5"/>
  <c r="B122" i="5"/>
  <c r="B130" i="5" s="1"/>
  <c r="B105" i="5"/>
  <c r="B99" i="5"/>
  <c r="B97" i="5"/>
  <c r="B107" i="5"/>
  <c r="B82" i="5"/>
  <c r="B88" i="5"/>
  <c r="B84" i="5"/>
  <c r="B59" i="5"/>
  <c r="B74" i="5"/>
  <c r="B67" i="5"/>
  <c r="B70" i="5"/>
  <c r="B61" i="5"/>
  <c r="B62" i="5"/>
  <c r="B66" i="5"/>
  <c r="B68" i="5" s="1"/>
  <c r="B34" i="5"/>
  <c r="B45" i="5" s="1"/>
  <c r="B111" i="5" l="1"/>
  <c r="B63" i="5"/>
  <c r="B90" i="5" s="1"/>
  <c r="B53" i="5"/>
  <c r="L139" i="5" l="1"/>
  <c r="J139" i="5"/>
  <c r="H139" i="5"/>
  <c r="F139" i="5"/>
  <c r="D139" i="5"/>
  <c r="D143" i="5" s="1"/>
  <c r="D148" i="5" s="1"/>
  <c r="M139" i="5"/>
  <c r="M130" i="5"/>
  <c r="M111" i="5"/>
  <c r="M45" i="5"/>
  <c r="M47" i="5" s="1"/>
  <c r="J143" i="5" l="1"/>
  <c r="J148" i="5" s="1"/>
  <c r="L143" i="5"/>
  <c r="L148" i="5" s="1"/>
  <c r="F143" i="5"/>
  <c r="F148" i="5" s="1"/>
  <c r="H143" i="5"/>
  <c r="H148" i="5" s="1"/>
  <c r="M90" i="5"/>
  <c r="B139" i="5"/>
  <c r="B143" i="5" s="1"/>
  <c r="B148" i="5" s="1"/>
  <c r="M53" i="5"/>
  <c r="M148" i="5" l="1"/>
</calcChain>
</file>

<file path=xl/sharedStrings.xml><?xml version="1.0" encoding="utf-8"?>
<sst xmlns="http://schemas.openxmlformats.org/spreadsheetml/2006/main" count="113" uniqueCount="106">
  <si>
    <t>Total</t>
  </si>
  <si>
    <t>Travel</t>
  </si>
  <si>
    <t>Equipment</t>
  </si>
  <si>
    <t>Debt</t>
  </si>
  <si>
    <t xml:space="preserve">- -  </t>
  </si>
  <si>
    <t>ANALYSIS C-2A</t>
  </si>
  <si>
    <t>Current Unrestricted Fund Expenditures</t>
  </si>
  <si>
    <t>For the year ended June 30, 2017</t>
  </si>
  <si>
    <t>Salaries &amp; Wages</t>
  </si>
  <si>
    <t>Supplies &amp; Expenses</t>
  </si>
  <si>
    <t>Related Benefits</t>
  </si>
  <si>
    <t xml:space="preserve"> Institutional Support</t>
  </si>
  <si>
    <t xml:space="preserve">      Total Instruction</t>
  </si>
  <si>
    <t xml:space="preserve"> Nonmandatory transfers--</t>
  </si>
  <si>
    <t xml:space="preserve">   Other</t>
  </si>
  <si>
    <t xml:space="preserve">   Maintenance - Pioneer Heritage</t>
  </si>
  <si>
    <t xml:space="preserve">   Grounds</t>
  </si>
  <si>
    <t xml:space="preserve">   Chancellor</t>
  </si>
  <si>
    <t xml:space="preserve">   Purchasing</t>
  </si>
  <si>
    <t xml:space="preserve">   Admissions</t>
  </si>
  <si>
    <t xml:space="preserve">   Pioneer Heritage</t>
  </si>
  <si>
    <t xml:space="preserve">     Business dean</t>
  </si>
  <si>
    <t xml:space="preserve">     Management and marketing</t>
  </si>
  <si>
    <t xml:space="preserve">     Economics and finance</t>
  </si>
  <si>
    <t xml:space="preserve">     Education</t>
  </si>
  <si>
    <t xml:space="preserve">     Psychology</t>
  </si>
  <si>
    <t xml:space="preserve">     Consortium of Insurance</t>
  </si>
  <si>
    <t xml:space="preserve">     Health administration</t>
  </si>
  <si>
    <t xml:space="preserve">     Education dean</t>
  </si>
  <si>
    <t xml:space="preserve">     Kinesiology and health science</t>
  </si>
  <si>
    <t xml:space="preserve">     Nursing</t>
  </si>
  <si>
    <t xml:space="preserve"> Instruction--</t>
  </si>
  <si>
    <t xml:space="preserve">   Business, Education and Human Development-</t>
  </si>
  <si>
    <t xml:space="preserve">   Academic affairs</t>
  </si>
  <si>
    <t xml:space="preserve">   Enrollment management</t>
  </si>
  <si>
    <t xml:space="preserve">   Institutional effectiveness</t>
  </si>
  <si>
    <t xml:space="preserve"> Academic Support--</t>
  </si>
  <si>
    <t xml:space="preserve">    Biological science museum</t>
  </si>
  <si>
    <t xml:space="preserve">    Computer sciences</t>
  </si>
  <si>
    <t xml:space="preserve">    Liberal arts dean</t>
  </si>
  <si>
    <t xml:space="preserve">    Science dean</t>
  </si>
  <si>
    <t xml:space="preserve">     Total arts and sciences</t>
  </si>
  <si>
    <t xml:space="preserve">   Arts and sciences-</t>
  </si>
  <si>
    <t xml:space="preserve">   Business, education and human development-</t>
  </si>
  <si>
    <t xml:space="preserve">      Total business, education, and human development</t>
  </si>
  <si>
    <t xml:space="preserve">   Library-</t>
  </si>
  <si>
    <t xml:space="preserve">     Books</t>
  </si>
  <si>
    <t xml:space="preserve">     Book binding</t>
  </si>
  <si>
    <t xml:space="preserve">     Dean</t>
  </si>
  <si>
    <t xml:space="preserve">      Total library</t>
  </si>
  <si>
    <t xml:space="preserve">   Sponsored research</t>
  </si>
  <si>
    <t xml:space="preserve">   Accounting services</t>
  </si>
  <si>
    <t xml:space="preserve">   Information technology</t>
  </si>
  <si>
    <t xml:space="preserve">   Career planning and placement</t>
  </si>
  <si>
    <t xml:space="preserve">   Graduate studies dean</t>
  </si>
  <si>
    <t xml:space="preserve">   Student affairs </t>
  </si>
  <si>
    <t xml:space="preserve">   Registrar's office</t>
  </si>
  <si>
    <t xml:space="preserve">   Financial aid</t>
  </si>
  <si>
    <t xml:space="preserve">   Alumni</t>
  </si>
  <si>
    <t xml:space="preserve">   Staff senate</t>
  </si>
  <si>
    <t xml:space="preserve">   Media and public relations</t>
  </si>
  <si>
    <t xml:space="preserve">  Development</t>
  </si>
  <si>
    <t xml:space="preserve">  Information technology</t>
  </si>
  <si>
    <t xml:space="preserve">  University police</t>
  </si>
  <si>
    <t xml:space="preserve">   Register</t>
  </si>
  <si>
    <t xml:space="preserve">  Institutional effectiveness</t>
  </si>
  <si>
    <t xml:space="preserve">   Teaching, learning, and technology</t>
  </si>
  <si>
    <t xml:space="preserve">   Multicultural affairs</t>
  </si>
  <si>
    <t xml:space="preserve">   Continuing education</t>
  </si>
  <si>
    <t xml:space="preserve">   Student development</t>
  </si>
  <si>
    <t>Educational and general:</t>
  </si>
  <si>
    <t xml:space="preserve">     Chemistry and physics</t>
  </si>
  <si>
    <t xml:space="preserve">     Computer sciences</t>
  </si>
  <si>
    <t xml:space="preserve">     English and foreign languages</t>
  </si>
  <si>
    <t xml:space="preserve">     History and social sciences</t>
  </si>
  <si>
    <t xml:space="preserve">     Liberal arts dean</t>
  </si>
  <si>
    <t xml:space="preserve">     Masters of liberal arts</t>
  </si>
  <si>
    <t xml:space="preserve">     Mathematics</t>
  </si>
  <si>
    <t xml:space="preserve">     Non-profit administration</t>
  </si>
  <si>
    <t xml:space="preserve">     Red River Watershed </t>
  </si>
  <si>
    <t xml:space="preserve">     Science dean</t>
  </si>
  <si>
    <t xml:space="preserve">       Total arts and sciences</t>
  </si>
  <si>
    <t xml:space="preserve">   Arts and sciences</t>
  </si>
  <si>
    <t xml:space="preserve">     American studies </t>
  </si>
  <si>
    <t xml:space="preserve">     Arts and media</t>
  </si>
  <si>
    <t xml:space="preserve">     Biological science</t>
  </si>
  <si>
    <t xml:space="preserve">     Accounting and business law</t>
  </si>
  <si>
    <t xml:space="preserve">   Graduate studies</t>
  </si>
  <si>
    <t xml:space="preserve">     Total academic support</t>
  </si>
  <si>
    <t xml:space="preserve"> Student services</t>
  </si>
  <si>
    <t xml:space="preserve">      Total student services</t>
  </si>
  <si>
    <t xml:space="preserve">   Business affairs</t>
  </si>
  <si>
    <t xml:space="preserve">  Campus mail</t>
  </si>
  <si>
    <t xml:space="preserve">   Human resources</t>
  </si>
  <si>
    <t xml:space="preserve">      Total institutional support</t>
  </si>
  <si>
    <t xml:space="preserve"> Operation and maintenance of plant</t>
  </si>
  <si>
    <t xml:space="preserve">   Physical plant administration</t>
  </si>
  <si>
    <t xml:space="preserve">   Building operations</t>
  </si>
  <si>
    <t xml:space="preserve">   Power plant</t>
  </si>
  <si>
    <t xml:space="preserve">   Office risk management</t>
  </si>
  <si>
    <t xml:space="preserve">      Total operation and maintenance of plant</t>
  </si>
  <si>
    <t xml:space="preserve"> Scholarships and fellowships</t>
  </si>
  <si>
    <t xml:space="preserve">      Total expenditures and transfers</t>
  </si>
  <si>
    <t xml:space="preserve">      Total educational and general expenditures</t>
  </si>
  <si>
    <t xml:space="preserve">  Fringe benefits</t>
  </si>
  <si>
    <t xml:space="preserve">       Total business, education and human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</si>
</sst>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9"/>
      <color indexed="20"/>
      <name val="Arial"/>
      <family val="2"/>
    </font>
    <font>
      <sz val="10"/>
      <name val="Arial"/>
      <family val="2"/>
    </font>
    <font>
      <b/>
      <sz val="12"/>
      <name val="Goudy Old Style"/>
      <family val="1"/>
    </font>
    <font>
      <b/>
      <sz val="10"/>
      <name val="Goudy Old Style"/>
      <family val="1"/>
    </font>
    <font>
      <sz val="10"/>
      <name val="Goudy Old Styl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6" applyFont="1" applyAlignment="1">
      <alignment vertical="center"/>
    </xf>
    <xf numFmtId="0" fontId="2" fillId="0" borderId="0" xfId="6" applyFont="1" applyFill="1" applyBorder="1" applyAlignment="1">
      <alignment horizontal="left" vertical="center"/>
    </xf>
    <xf numFmtId="0" fontId="2" fillId="0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vertical="center"/>
    </xf>
    <xf numFmtId="0" fontId="3" fillId="0" borderId="0" xfId="6" applyFont="1" applyFill="1" applyBorder="1" applyAlignment="1">
      <alignment horizontal="center" vertical="center"/>
    </xf>
    <xf numFmtId="0" fontId="2" fillId="0" borderId="0" xfId="6" applyFont="1" applyFill="1" applyBorder="1" applyAlignment="1">
      <alignment horizontal="center" vertical="center"/>
    </xf>
    <xf numFmtId="165" fontId="6" fillId="0" borderId="0" xfId="5" applyNumberFormat="1" applyFont="1" applyFill="1" applyAlignment="1">
      <alignment horizontal="left"/>
    </xf>
    <xf numFmtId="164" fontId="6" fillId="0" borderId="0" xfId="3" applyNumberFormat="1" applyFont="1" applyFill="1" applyAlignment="1">
      <alignment horizontal="left"/>
    </xf>
    <xf numFmtId="0" fontId="6" fillId="0" borderId="0" xfId="6" applyFont="1" applyFill="1"/>
    <xf numFmtId="43" fontId="6" fillId="0" borderId="0" xfId="1" applyFont="1" applyFill="1"/>
    <xf numFmtId="0" fontId="7" fillId="0" borderId="0" xfId="6" applyFont="1" applyFill="1" applyAlignment="1">
      <alignment horizontal="center" vertical="center"/>
    </xf>
    <xf numFmtId="43" fontId="7" fillId="0" borderId="0" xfId="1" applyFont="1" applyFill="1" applyAlignment="1">
      <alignment horizontal="center" vertical="center"/>
    </xf>
    <xf numFmtId="0" fontId="7" fillId="0" borderId="0" xfId="6" applyFont="1" applyFill="1" applyAlignment="1">
      <alignment vertical="center"/>
    </xf>
    <xf numFmtId="164" fontId="7" fillId="0" borderId="0" xfId="1" applyNumberFormat="1" applyFont="1" applyFill="1" applyAlignment="1">
      <alignment vertical="center"/>
    </xf>
    <xf numFmtId="164" fontId="7" fillId="0" borderId="0" xfId="1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164" fontId="7" fillId="0" borderId="0" xfId="1" applyNumberFormat="1" applyFont="1" applyFill="1" applyAlignment="1">
      <alignment horizontal="left" vertical="center"/>
    </xf>
    <xf numFmtId="164" fontId="7" fillId="0" borderId="0" xfId="1" applyNumberFormat="1" applyFont="1" applyFill="1" applyBorder="1" applyAlignment="1">
      <alignment horizontal="left" vertical="center"/>
    </xf>
    <xf numFmtId="164" fontId="6" fillId="0" borderId="0" xfId="2" applyNumberFormat="1" applyFont="1" applyFill="1"/>
    <xf numFmtId="164" fontId="6" fillId="0" borderId="0" xfId="2" applyNumberFormat="1" applyFont="1" applyFill="1" applyBorder="1"/>
    <xf numFmtId="164" fontId="2" fillId="0" borderId="0" xfId="6" applyNumberFormat="1" applyFont="1" applyAlignment="1">
      <alignment vertical="center"/>
    </xf>
    <xf numFmtId="0" fontId="2" fillId="0" borderId="0" xfId="6" applyFont="1" applyFill="1" applyBorder="1" applyAlignment="1">
      <alignment horizontal="center" vertical="center"/>
    </xf>
    <xf numFmtId="0" fontId="7" fillId="0" borderId="1" xfId="6" applyFont="1" applyFill="1" applyBorder="1" applyAlignment="1">
      <alignment horizontal="center" wrapText="1"/>
    </xf>
    <xf numFmtId="0" fontId="7" fillId="0" borderId="0" xfId="6" applyFont="1" applyFill="1" applyBorder="1" applyAlignment="1">
      <alignment horizontal="center" wrapText="1"/>
    </xf>
    <xf numFmtId="164" fontId="7" fillId="0" borderId="0" xfId="2" applyNumberFormat="1" applyFont="1" applyFill="1" applyBorder="1" applyAlignment="1">
      <alignment horizontal="left" vertical="center"/>
    </xf>
    <xf numFmtId="0" fontId="7" fillId="0" borderId="0" xfId="6" applyFont="1" applyFill="1" applyBorder="1" applyAlignment="1">
      <alignment horizontal="center" vertical="center"/>
    </xf>
    <xf numFmtId="0" fontId="7" fillId="0" borderId="0" xfId="6" applyFont="1" applyFill="1" applyBorder="1" applyAlignment="1">
      <alignment horizontal="left" vertical="center"/>
    </xf>
    <xf numFmtId="0" fontId="7" fillId="0" borderId="0" xfId="6" applyFont="1" applyFill="1" applyBorder="1" applyAlignment="1">
      <alignment vertical="center"/>
    </xf>
    <xf numFmtId="0" fontId="6" fillId="0" borderId="0" xfId="6" applyFont="1" applyFill="1" applyBorder="1" applyAlignment="1">
      <alignment horizontal="left"/>
    </xf>
    <xf numFmtId="0" fontId="2" fillId="0" borderId="0" xfId="6" applyFont="1" applyBorder="1" applyAlignment="1">
      <alignment horizontal="left" vertical="center"/>
    </xf>
    <xf numFmtId="164" fontId="2" fillId="0" borderId="0" xfId="6" applyNumberFormat="1" applyFont="1" applyBorder="1" applyAlignment="1">
      <alignment vertical="center"/>
    </xf>
    <xf numFmtId="0" fontId="2" fillId="0" borderId="0" xfId="6" applyFont="1" applyBorder="1" applyAlignment="1">
      <alignment vertical="center"/>
    </xf>
    <xf numFmtId="0" fontId="7" fillId="0" borderId="0" xfId="6" applyFont="1" applyFill="1" applyBorder="1" applyAlignment="1">
      <alignment horizontal="center" vertical="center" wrapText="1"/>
    </xf>
    <xf numFmtId="0" fontId="7" fillId="0" borderId="0" xfId="6" applyFont="1" applyFill="1" applyAlignment="1">
      <alignment horizontal="center" vertical="center" wrapText="1"/>
    </xf>
    <xf numFmtId="43" fontId="7" fillId="0" borderId="0" xfId="2" applyFont="1" applyFill="1" applyAlignment="1">
      <alignment horizontal="center" vertical="center"/>
    </xf>
    <xf numFmtId="43" fontId="7" fillId="0" borderId="0" xfId="2" applyFont="1" applyFill="1" applyBorder="1" applyAlignment="1">
      <alignment horizontal="center" vertical="center"/>
    </xf>
    <xf numFmtId="164" fontId="7" fillId="0" borderId="0" xfId="2" applyNumberFormat="1" applyFont="1" applyFill="1" applyBorder="1" applyAlignment="1">
      <alignment vertical="center"/>
    </xf>
    <xf numFmtId="164" fontId="7" fillId="0" borderId="0" xfId="2" applyNumberFormat="1" applyFont="1" applyFill="1" applyAlignment="1">
      <alignment vertical="center"/>
    </xf>
    <xf numFmtId="164" fontId="7" fillId="0" borderId="2" xfId="2" applyNumberFormat="1" applyFont="1" applyFill="1" applyBorder="1" applyAlignment="1">
      <alignment horizontal="left" vertical="center"/>
    </xf>
    <xf numFmtId="164" fontId="7" fillId="0" borderId="0" xfId="2" applyNumberFormat="1" applyFont="1" applyFill="1" applyAlignment="1">
      <alignment horizontal="left" vertical="center"/>
    </xf>
    <xf numFmtId="164" fontId="7" fillId="0" borderId="3" xfId="4" applyNumberFormat="1" applyFont="1" applyFill="1" applyBorder="1" applyAlignment="1">
      <alignment horizontal="left" vertical="center"/>
    </xf>
    <xf numFmtId="0" fontId="1" fillId="0" borderId="0" xfId="6" applyFont="1" applyFill="1" applyBorder="1" applyAlignment="1">
      <alignment horizontal="left" vertical="center"/>
    </xf>
    <xf numFmtId="0" fontId="1" fillId="0" borderId="0" xfId="6" applyFont="1" applyFill="1" applyBorder="1" applyAlignment="1">
      <alignment vertical="center"/>
    </xf>
    <xf numFmtId="0" fontId="1" fillId="0" borderId="0" xfId="6" applyFont="1" applyFill="1" applyAlignment="1">
      <alignment vertical="center"/>
    </xf>
    <xf numFmtId="0" fontId="1" fillId="0" borderId="0" xfId="6" applyFont="1" applyBorder="1" applyAlignment="1">
      <alignment horizontal="left" vertical="center"/>
    </xf>
    <xf numFmtId="0" fontId="1" fillId="0" borderId="0" xfId="6" applyFont="1" applyBorder="1" applyAlignment="1">
      <alignment vertical="center"/>
    </xf>
    <xf numFmtId="0" fontId="1" fillId="0" borderId="0" xfId="6" applyFont="1" applyAlignment="1">
      <alignment vertical="center"/>
    </xf>
    <xf numFmtId="164" fontId="1" fillId="0" borderId="0" xfId="1" applyNumberFormat="1" applyFont="1" applyBorder="1" applyAlignment="1">
      <alignment horizontal="left" vertical="center"/>
    </xf>
    <xf numFmtId="164" fontId="1" fillId="0" borderId="0" xfId="1" applyNumberFormat="1" applyFont="1" applyBorder="1" applyAlignment="1">
      <alignment vertical="center"/>
    </xf>
    <xf numFmtId="164" fontId="1" fillId="0" borderId="0" xfId="1" applyNumberFormat="1" applyFont="1" applyAlignment="1">
      <alignment vertical="center"/>
    </xf>
    <xf numFmtId="165" fontId="1" fillId="0" borderId="0" xfId="6" applyNumberFormat="1" applyFont="1" applyBorder="1" applyAlignment="1">
      <alignment vertical="center"/>
    </xf>
    <xf numFmtId="164" fontId="7" fillId="0" borderId="1" xfId="2" applyNumberFormat="1" applyFont="1" applyFill="1" applyBorder="1" applyAlignment="1">
      <alignment horizontal="left" vertical="center"/>
    </xf>
    <xf numFmtId="42" fontId="7" fillId="0" borderId="1" xfId="2" applyNumberFormat="1" applyFont="1" applyFill="1" applyBorder="1" applyAlignment="1">
      <alignment vertical="center"/>
    </xf>
    <xf numFmtId="41" fontId="7" fillId="0" borderId="1" xfId="2" applyNumberFormat="1" applyFont="1" applyFill="1" applyBorder="1" applyAlignment="1">
      <alignment vertical="center"/>
    </xf>
    <xf numFmtId="41" fontId="7" fillId="0" borderId="0" xfId="2" applyNumberFormat="1" applyFont="1" applyFill="1" applyAlignment="1">
      <alignment vertical="center"/>
    </xf>
    <xf numFmtId="41" fontId="7" fillId="0" borderId="0" xfId="2" applyNumberFormat="1" applyFont="1" applyFill="1" applyBorder="1" applyAlignment="1">
      <alignment vertical="center"/>
    </xf>
    <xf numFmtId="164" fontId="7" fillId="0" borderId="4" xfId="2" applyNumberFormat="1" applyFont="1" applyFill="1" applyBorder="1" applyAlignment="1">
      <alignment horizontal="left" vertical="center"/>
    </xf>
    <xf numFmtId="164" fontId="7" fillId="0" borderId="5" xfId="2" applyNumberFormat="1" applyFont="1" applyFill="1" applyBorder="1" applyAlignment="1">
      <alignment horizontal="left" vertical="center"/>
    </xf>
    <xf numFmtId="164" fontId="7" fillId="0" borderId="0" xfId="4" applyNumberFormat="1" applyFont="1" applyFill="1" applyBorder="1" applyAlignment="1">
      <alignment horizontal="left" vertical="center"/>
    </xf>
    <xf numFmtId="164" fontId="7" fillId="0" borderId="0" xfId="4" applyNumberFormat="1" applyFont="1" applyFill="1" applyAlignment="1">
      <alignment vertical="center"/>
    </xf>
    <xf numFmtId="164" fontId="7" fillId="0" borderId="0" xfId="4" applyNumberFormat="1" applyFont="1" applyFill="1" applyAlignment="1">
      <alignment horizontal="left" vertical="center"/>
    </xf>
    <xf numFmtId="0" fontId="2" fillId="0" borderId="0" xfId="6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center" vertical="center"/>
    </xf>
  </cellXfs>
  <cellStyles count="7">
    <cellStyle name="Comma" xfId="1" builtinId="3"/>
    <cellStyle name="Comma 10" xfId="2"/>
    <cellStyle name="Comma 3" xfId="3"/>
    <cellStyle name="Currency 10" xfId="4"/>
    <cellStyle name="Currency 3" xfId="5"/>
    <cellStyle name="Normal" xfId="0" builtinId="0"/>
    <cellStyle name="Normal_expenditures 97-98" xfId="6"/>
  </cellStyles>
  <dxfs count="16"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5E0CB"/>
      <rgbColor rgb="0000FFFF"/>
      <rgbColor rgb="00800000"/>
      <rgbColor rgb="00008000"/>
      <rgbColor rgb="00000080"/>
      <rgbColor rgb="00FFCCFF"/>
      <rgbColor rgb="00700070"/>
      <rgbColor rgb="00008080"/>
      <rgbColor rgb="00F1F1F1"/>
      <rgbColor rgb="00808080"/>
      <rgbColor rgb="009999FF"/>
      <rgbColor rgb="00993366"/>
      <rgbColor rgb="00F7F7F7"/>
      <rgbColor rgb="00CCFFFF"/>
      <rgbColor rgb="00660066"/>
      <rgbColor rgb="00FF8080"/>
      <rgbColor rgb="000066CC"/>
      <rgbColor rgb="00FFEF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99CC"/>
      <rgbColor rgb="00CC99FF"/>
      <rgbColor rgb="00E6E2D2"/>
      <rgbColor rgb="003366FF"/>
      <rgbColor rgb="0033CCCC"/>
      <rgbColor rgb="0099CC00"/>
      <rgbColor rgb="00FFE77F"/>
      <rgbColor rgb="00F5F3E7"/>
      <rgbColor rgb="00EBEBFB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33021</xdr:rowOff>
    </xdr:from>
    <xdr:to>
      <xdr:col>0</xdr:col>
      <xdr:colOff>2370959</xdr:colOff>
      <xdr:row>5</xdr:row>
      <xdr:rowOff>163800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07341"/>
          <a:ext cx="2397629" cy="6260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4"/>
  <sheetViews>
    <sheetView showGridLines="0" tabSelected="1" zoomScale="115" zoomScaleNormal="115" zoomScaleSheetLayoutView="100" workbookViewId="0">
      <selection sqref="A1:A9"/>
    </sheetView>
  </sheetViews>
  <sheetFormatPr defaultColWidth="9.140625" defaultRowHeight="12" x14ac:dyDescent="0.2"/>
  <cols>
    <col min="1" max="1" width="43.28515625" style="30" bestFit="1" customWidth="1"/>
    <col min="2" max="2" width="13.28515625" style="32" customWidth="1"/>
    <col min="3" max="3" width="1.7109375" style="1" customWidth="1"/>
    <col min="4" max="4" width="12.7109375" style="1" customWidth="1"/>
    <col min="5" max="5" width="1.7109375" style="1" customWidth="1"/>
    <col min="6" max="6" width="12.7109375" style="1" customWidth="1"/>
    <col min="7" max="7" width="1.7109375" style="1" customWidth="1"/>
    <col min="8" max="8" width="12.7109375" style="1" customWidth="1"/>
    <col min="9" max="9" width="1.7109375" style="1" customWidth="1"/>
    <col min="10" max="10" width="12.7109375" style="1" customWidth="1"/>
    <col min="11" max="11" width="1.7109375" style="1" customWidth="1"/>
    <col min="12" max="12" width="12.7109375" style="1" customWidth="1"/>
    <col min="13" max="13" width="9.28515625" style="1" hidden="1" customWidth="1"/>
    <col min="14" max="16384" width="9.140625" style="1"/>
  </cols>
  <sheetData>
    <row r="1" spans="1:13" s="3" customFormat="1" x14ac:dyDescent="0.2">
      <c r="A1" s="62"/>
    </row>
    <row r="2" spans="1:13" s="3" customFormat="1" ht="10.5" customHeight="1" x14ac:dyDescent="0.2">
      <c r="A2" s="62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3" s="2" customFormat="1" ht="16.5" x14ac:dyDescent="0.2">
      <c r="A3" s="62"/>
      <c r="B3" s="63" t="s">
        <v>5</v>
      </c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3" s="2" customFormat="1" ht="8.25" customHeight="1" x14ac:dyDescent="0.2">
      <c r="A4" s="62"/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1:13" s="6" customFormat="1" ht="16.5" x14ac:dyDescent="0.2">
      <c r="A5" s="62"/>
      <c r="B5" s="63" t="s">
        <v>6</v>
      </c>
      <c r="C5" s="63"/>
      <c r="D5" s="63"/>
      <c r="E5" s="63"/>
      <c r="F5" s="63"/>
      <c r="G5" s="63"/>
      <c r="H5" s="63"/>
      <c r="I5" s="63"/>
      <c r="J5" s="63"/>
      <c r="K5" s="63"/>
      <c r="L5" s="63"/>
    </row>
    <row r="6" spans="1:13" s="6" customFormat="1" ht="16.5" x14ac:dyDescent="0.2">
      <c r="A6" s="62"/>
      <c r="B6" s="63" t="s">
        <v>7</v>
      </c>
      <c r="C6" s="63"/>
      <c r="D6" s="63"/>
      <c r="E6" s="63"/>
      <c r="F6" s="63"/>
      <c r="G6" s="63"/>
      <c r="H6" s="63"/>
      <c r="I6" s="63"/>
      <c r="J6" s="63"/>
      <c r="K6" s="63"/>
      <c r="L6" s="63"/>
    </row>
    <row r="7" spans="1:13" s="6" customFormat="1" ht="10.5" customHeight="1" x14ac:dyDescent="0.2">
      <c r="A7" s="62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3" s="6" customFormat="1" x14ac:dyDescent="0.2">
      <c r="A8" s="62"/>
      <c r="B8" s="22"/>
    </row>
    <row r="9" spans="1:13" s="6" customFormat="1" x14ac:dyDescent="0.2">
      <c r="A9" s="62"/>
      <c r="B9" s="22"/>
    </row>
    <row r="10" spans="1:13" s="26" customFormat="1" ht="25.5" customHeight="1" x14ac:dyDescent="0.25">
      <c r="B10" s="23" t="s">
        <v>0</v>
      </c>
      <c r="C10" s="24"/>
      <c r="D10" s="23" t="s">
        <v>8</v>
      </c>
      <c r="E10" s="24"/>
      <c r="F10" s="23" t="s">
        <v>10</v>
      </c>
      <c r="G10" s="24"/>
      <c r="H10" s="23" t="s">
        <v>1</v>
      </c>
      <c r="I10" s="24"/>
      <c r="J10" s="23" t="s">
        <v>9</v>
      </c>
      <c r="K10" s="24"/>
      <c r="L10" s="23" t="s">
        <v>2</v>
      </c>
      <c r="M10" s="26" t="s">
        <v>3</v>
      </c>
    </row>
    <row r="11" spans="1:13" s="26" customFormat="1" ht="12" customHeight="1" x14ac:dyDescent="0.2">
      <c r="F11" s="33"/>
      <c r="J11" s="33"/>
    </row>
    <row r="12" spans="1:13" s="11" customFormat="1" ht="13.5" x14ac:dyDescent="0.2">
      <c r="A12" s="27" t="s">
        <v>70</v>
      </c>
      <c r="B12" s="26"/>
      <c r="G12" s="26"/>
      <c r="I12" s="26"/>
      <c r="J12" s="34"/>
    </row>
    <row r="13" spans="1:13" s="11" customFormat="1" ht="13.5" x14ac:dyDescent="0.2">
      <c r="A13" s="27"/>
      <c r="B13" s="26"/>
      <c r="G13" s="26"/>
      <c r="I13" s="26"/>
      <c r="J13" s="34"/>
    </row>
    <row r="14" spans="1:13" s="11" customFormat="1" ht="13.5" x14ac:dyDescent="0.2">
      <c r="A14" s="27" t="s">
        <v>31</v>
      </c>
      <c r="B14" s="26"/>
      <c r="C14" s="35"/>
      <c r="D14" s="35"/>
      <c r="E14" s="35"/>
      <c r="F14" s="35"/>
      <c r="G14" s="36"/>
      <c r="H14" s="35"/>
      <c r="I14" s="36"/>
      <c r="J14" s="35"/>
      <c r="K14" s="35"/>
      <c r="L14" s="35"/>
      <c r="M14" s="12"/>
    </row>
    <row r="15" spans="1:13" s="13" customFormat="1" ht="13.5" x14ac:dyDescent="0.2">
      <c r="A15" s="28" t="s">
        <v>33</v>
      </c>
      <c r="B15" s="53">
        <f t="shared" ref="B15" si="0">+D15+F15+H15+J15+L15</f>
        <v>5227592</v>
      </c>
      <c r="C15" s="38"/>
      <c r="D15" s="53">
        <v>715857</v>
      </c>
      <c r="E15" s="38"/>
      <c r="F15" s="53">
        <v>188955</v>
      </c>
      <c r="G15" s="37"/>
      <c r="H15" s="53">
        <v>3111</v>
      </c>
      <c r="I15" s="37"/>
      <c r="J15" s="53">
        <v>4317839</v>
      </c>
      <c r="K15" s="38"/>
      <c r="L15" s="53">
        <v>1830</v>
      </c>
      <c r="M15" s="16"/>
    </row>
    <row r="16" spans="1:13" s="11" customFormat="1" ht="13.5" x14ac:dyDescent="0.2">
      <c r="A16" s="27"/>
      <c r="B16" s="26"/>
      <c r="C16" s="35"/>
      <c r="D16" s="35"/>
      <c r="E16" s="35"/>
      <c r="F16" s="35"/>
      <c r="G16" s="36"/>
      <c r="H16" s="35"/>
      <c r="I16" s="36"/>
      <c r="J16" s="35"/>
      <c r="K16" s="35"/>
      <c r="L16" s="35"/>
      <c r="M16" s="12"/>
    </row>
    <row r="17" spans="1:13" s="13" customFormat="1" ht="13.5" x14ac:dyDescent="0.2">
      <c r="A17" s="28" t="s">
        <v>82</v>
      </c>
      <c r="B17" s="25"/>
      <c r="C17" s="38"/>
      <c r="D17" s="40"/>
      <c r="E17" s="38"/>
      <c r="F17" s="40"/>
      <c r="G17" s="37"/>
      <c r="H17" s="40"/>
      <c r="I17" s="37"/>
      <c r="J17" s="40"/>
      <c r="K17" s="38"/>
      <c r="L17" s="40"/>
      <c r="M17" s="16"/>
    </row>
    <row r="18" spans="1:13" s="13" customFormat="1" ht="13.5" x14ac:dyDescent="0.2">
      <c r="A18" s="28" t="s">
        <v>83</v>
      </c>
      <c r="B18" s="25">
        <f>D18+F18+H18+J18+L18</f>
        <v>16791</v>
      </c>
      <c r="C18" s="38"/>
      <c r="D18" s="40">
        <v>9202</v>
      </c>
      <c r="E18" s="38"/>
      <c r="F18" s="40">
        <v>6538</v>
      </c>
      <c r="G18" s="38"/>
      <c r="H18" s="40">
        <v>0</v>
      </c>
      <c r="I18" s="38"/>
      <c r="J18" s="40">
        <v>1051</v>
      </c>
      <c r="K18" s="38"/>
      <c r="L18" s="40">
        <v>0</v>
      </c>
      <c r="M18" s="14">
        <v>1</v>
      </c>
    </row>
    <row r="19" spans="1:13" s="13" customFormat="1" ht="13.5" x14ac:dyDescent="0.2">
      <c r="A19" s="28" t="s">
        <v>84</v>
      </c>
      <c r="B19" s="25">
        <f t="shared" ref="B19:B30" si="1">D19+F19+H19+J19+L19</f>
        <v>692653</v>
      </c>
      <c r="C19" s="38"/>
      <c r="D19" s="40">
        <v>476860</v>
      </c>
      <c r="E19" s="38"/>
      <c r="F19" s="40">
        <v>177763</v>
      </c>
      <c r="G19" s="38"/>
      <c r="H19" s="40">
        <v>0</v>
      </c>
      <c r="I19" s="38"/>
      <c r="J19" s="40">
        <v>24838</v>
      </c>
      <c r="K19" s="38"/>
      <c r="L19" s="40">
        <v>13192</v>
      </c>
      <c r="M19" s="14">
        <v>0</v>
      </c>
    </row>
    <row r="20" spans="1:13" s="13" customFormat="1" ht="13.5" x14ac:dyDescent="0.2">
      <c r="A20" s="28" t="s">
        <v>85</v>
      </c>
      <c r="B20" s="25">
        <f t="shared" si="1"/>
        <v>784903</v>
      </c>
      <c r="C20" s="38"/>
      <c r="D20" s="40">
        <v>552762</v>
      </c>
      <c r="E20" s="38"/>
      <c r="F20" s="40">
        <v>211697</v>
      </c>
      <c r="G20" s="38"/>
      <c r="H20" s="40">
        <v>0</v>
      </c>
      <c r="I20" s="38"/>
      <c r="J20" s="40">
        <v>20024</v>
      </c>
      <c r="K20" s="38"/>
      <c r="L20" s="40">
        <v>420</v>
      </c>
      <c r="M20" s="14">
        <v>0</v>
      </c>
    </row>
    <row r="21" spans="1:13" s="13" customFormat="1" ht="13.5" x14ac:dyDescent="0.2">
      <c r="A21" s="28" t="s">
        <v>71</v>
      </c>
      <c r="B21" s="25">
        <f t="shared" si="1"/>
        <v>637382</v>
      </c>
      <c r="C21" s="38"/>
      <c r="D21" s="40">
        <v>440876</v>
      </c>
      <c r="E21" s="38"/>
      <c r="F21" s="40">
        <v>151682</v>
      </c>
      <c r="G21" s="38"/>
      <c r="H21" s="40">
        <v>983</v>
      </c>
      <c r="I21" s="38"/>
      <c r="J21" s="40">
        <v>28832</v>
      </c>
      <c r="K21" s="38"/>
      <c r="L21" s="40">
        <v>15009</v>
      </c>
      <c r="M21" s="14">
        <v>0</v>
      </c>
    </row>
    <row r="22" spans="1:13" s="13" customFormat="1" ht="13.5" x14ac:dyDescent="0.2">
      <c r="A22" s="28" t="s">
        <v>72</v>
      </c>
      <c r="B22" s="25">
        <f t="shared" si="1"/>
        <v>549545</v>
      </c>
      <c r="C22" s="38"/>
      <c r="D22" s="40">
        <v>356986</v>
      </c>
      <c r="E22" s="38"/>
      <c r="F22" s="40">
        <v>120226</v>
      </c>
      <c r="G22" s="38"/>
      <c r="H22" s="40">
        <v>1992</v>
      </c>
      <c r="I22" s="38"/>
      <c r="J22" s="40">
        <v>58928</v>
      </c>
      <c r="K22" s="38"/>
      <c r="L22" s="40">
        <v>11413</v>
      </c>
      <c r="M22" s="14">
        <v>0</v>
      </c>
    </row>
    <row r="23" spans="1:13" s="13" customFormat="1" ht="13.5" x14ac:dyDescent="0.2">
      <c r="A23" s="28" t="s">
        <v>73</v>
      </c>
      <c r="B23" s="25">
        <f t="shared" si="1"/>
        <v>764539</v>
      </c>
      <c r="C23" s="38"/>
      <c r="D23" s="40">
        <v>543479</v>
      </c>
      <c r="E23" s="38"/>
      <c r="F23" s="40">
        <v>215495</v>
      </c>
      <c r="G23" s="38"/>
      <c r="H23" s="40">
        <v>0</v>
      </c>
      <c r="I23" s="38"/>
      <c r="J23" s="40">
        <v>5565</v>
      </c>
      <c r="K23" s="38"/>
      <c r="L23" s="40">
        <v>0</v>
      </c>
      <c r="M23" s="14">
        <v>0</v>
      </c>
    </row>
    <row r="24" spans="1:13" s="13" customFormat="1" ht="13.5" x14ac:dyDescent="0.2">
      <c r="A24" s="28" t="s">
        <v>74</v>
      </c>
      <c r="B24" s="25">
        <f t="shared" si="1"/>
        <v>745070</v>
      </c>
      <c r="C24" s="38"/>
      <c r="D24" s="40">
        <v>541840</v>
      </c>
      <c r="E24" s="38"/>
      <c r="F24" s="40">
        <v>195769</v>
      </c>
      <c r="G24" s="38"/>
      <c r="H24" s="40">
        <v>1183</v>
      </c>
      <c r="I24" s="38"/>
      <c r="J24" s="40">
        <v>5878</v>
      </c>
      <c r="K24" s="38"/>
      <c r="L24" s="40">
        <v>400</v>
      </c>
      <c r="M24" s="14">
        <v>0</v>
      </c>
    </row>
    <row r="25" spans="1:13" s="13" customFormat="1" ht="13.5" x14ac:dyDescent="0.2">
      <c r="A25" s="28" t="s">
        <v>75</v>
      </c>
      <c r="B25" s="25">
        <f t="shared" si="1"/>
        <v>11270</v>
      </c>
      <c r="C25" s="38"/>
      <c r="D25" s="40">
        <v>0</v>
      </c>
      <c r="E25" s="38"/>
      <c r="F25" s="40">
        <v>0</v>
      </c>
      <c r="G25" s="38"/>
      <c r="H25" s="40">
        <v>209</v>
      </c>
      <c r="I25" s="38"/>
      <c r="J25" s="40">
        <v>11061</v>
      </c>
      <c r="K25" s="38"/>
      <c r="L25" s="40">
        <v>0</v>
      </c>
      <c r="M25" s="14">
        <v>0</v>
      </c>
    </row>
    <row r="26" spans="1:13" s="13" customFormat="1" ht="13.5" x14ac:dyDescent="0.2">
      <c r="A26" s="28" t="s">
        <v>76</v>
      </c>
      <c r="B26" s="25">
        <f t="shared" si="1"/>
        <v>7966</v>
      </c>
      <c r="C26" s="38"/>
      <c r="D26" s="40">
        <v>7882</v>
      </c>
      <c r="E26" s="38"/>
      <c r="F26" s="40">
        <v>0</v>
      </c>
      <c r="G26" s="38"/>
      <c r="H26" s="40">
        <v>0</v>
      </c>
      <c r="I26" s="38"/>
      <c r="J26" s="40">
        <v>84</v>
      </c>
      <c r="K26" s="38"/>
      <c r="L26" s="40">
        <v>0</v>
      </c>
      <c r="M26" s="14">
        <v>0</v>
      </c>
    </row>
    <row r="27" spans="1:13" s="13" customFormat="1" ht="13.5" x14ac:dyDescent="0.2">
      <c r="A27" s="28" t="s">
        <v>77</v>
      </c>
      <c r="B27" s="25">
        <f t="shared" si="1"/>
        <v>519557</v>
      </c>
      <c r="C27" s="38"/>
      <c r="D27" s="40">
        <v>383439</v>
      </c>
      <c r="E27" s="38"/>
      <c r="F27" s="40">
        <v>131551</v>
      </c>
      <c r="G27" s="38"/>
      <c r="H27" s="40">
        <v>295</v>
      </c>
      <c r="I27" s="38"/>
      <c r="J27" s="40">
        <v>4257</v>
      </c>
      <c r="K27" s="38"/>
      <c r="L27" s="40">
        <v>15</v>
      </c>
      <c r="M27" s="14" t="e">
        <f>+#REF!+#REF!</f>
        <v>#REF!</v>
      </c>
    </row>
    <row r="28" spans="1:13" s="13" customFormat="1" ht="13.5" x14ac:dyDescent="0.2">
      <c r="A28" s="28" t="s">
        <v>78</v>
      </c>
      <c r="B28" s="25">
        <f t="shared" si="1"/>
        <v>16982</v>
      </c>
      <c r="C28" s="38"/>
      <c r="D28" s="40">
        <v>15371</v>
      </c>
      <c r="E28" s="38"/>
      <c r="F28" s="40">
        <v>666</v>
      </c>
      <c r="G28" s="38"/>
      <c r="H28" s="40">
        <v>253</v>
      </c>
      <c r="I28" s="38"/>
      <c r="J28" s="40">
        <v>692</v>
      </c>
      <c r="K28" s="38"/>
      <c r="L28" s="40">
        <v>0</v>
      </c>
      <c r="M28" s="14"/>
    </row>
    <row r="29" spans="1:13" s="13" customFormat="1" ht="13.5" x14ac:dyDescent="0.2">
      <c r="A29" s="28" t="s">
        <v>79</v>
      </c>
      <c r="B29" s="25">
        <f t="shared" si="1"/>
        <v>57416</v>
      </c>
      <c r="C29" s="38"/>
      <c r="D29" s="40">
        <v>42571</v>
      </c>
      <c r="E29" s="38"/>
      <c r="F29" s="40">
        <v>13383</v>
      </c>
      <c r="G29" s="38"/>
      <c r="H29" s="40">
        <v>0</v>
      </c>
      <c r="I29" s="38"/>
      <c r="J29" s="40">
        <v>1462</v>
      </c>
      <c r="K29" s="38"/>
      <c r="L29" s="40">
        <v>0</v>
      </c>
      <c r="M29" s="14">
        <v>1</v>
      </c>
    </row>
    <row r="30" spans="1:13" s="13" customFormat="1" ht="13.5" x14ac:dyDescent="0.2">
      <c r="A30" s="28" t="s">
        <v>80</v>
      </c>
      <c r="B30" s="25">
        <f t="shared" si="1"/>
        <v>313</v>
      </c>
      <c r="C30" s="38"/>
      <c r="D30" s="40">
        <v>0</v>
      </c>
      <c r="E30" s="38"/>
      <c r="F30" s="40">
        <v>0</v>
      </c>
      <c r="G30" s="38"/>
      <c r="H30" s="40">
        <v>275</v>
      </c>
      <c r="I30" s="38"/>
      <c r="J30" s="40">
        <v>38</v>
      </c>
      <c r="K30" s="38"/>
      <c r="L30" s="40">
        <v>0</v>
      </c>
      <c r="M30" s="14">
        <v>0</v>
      </c>
    </row>
    <row r="31" spans="1:13" s="13" customFormat="1" ht="13.5" x14ac:dyDescent="0.2">
      <c r="A31" s="28" t="s">
        <v>81</v>
      </c>
      <c r="B31" s="39">
        <f>SUM(B18:B30)</f>
        <v>4804387</v>
      </c>
      <c r="C31" s="38"/>
      <c r="D31" s="39">
        <f>SUM(D18:D30)</f>
        <v>3371268</v>
      </c>
      <c r="E31" s="38"/>
      <c r="F31" s="39">
        <f>SUM(F18:F30)</f>
        <v>1224770</v>
      </c>
      <c r="G31" s="37"/>
      <c r="H31" s="39">
        <f>SUM(H18:H30)</f>
        <v>5190</v>
      </c>
      <c r="I31" s="37"/>
      <c r="J31" s="39">
        <f>SUM(J18:J30)</f>
        <v>162710</v>
      </c>
      <c r="K31" s="38"/>
      <c r="L31" s="39">
        <f>SUM(L18:L30)</f>
        <v>40449</v>
      </c>
      <c r="M31" s="16">
        <f>SUM(M30:M30)</f>
        <v>0</v>
      </c>
    </row>
    <row r="32" spans="1:13" s="13" customFormat="1" ht="13.5" x14ac:dyDescent="0.2">
      <c r="A32" s="28"/>
      <c r="B32" s="25"/>
      <c r="C32" s="38"/>
      <c r="D32" s="25"/>
      <c r="E32" s="38"/>
      <c r="F32" s="25"/>
      <c r="G32" s="37"/>
      <c r="H32" s="25"/>
      <c r="I32" s="37"/>
      <c r="J32" s="25"/>
      <c r="K32" s="38"/>
      <c r="L32" s="25"/>
      <c r="M32" s="16"/>
    </row>
    <row r="33" spans="1:13" s="13" customFormat="1" ht="13.5" x14ac:dyDescent="0.2">
      <c r="A33" s="28" t="s">
        <v>32</v>
      </c>
      <c r="B33" s="37"/>
      <c r="C33" s="38"/>
      <c r="D33" s="38"/>
      <c r="E33" s="38"/>
      <c r="F33" s="38"/>
      <c r="G33" s="37"/>
      <c r="H33" s="38"/>
      <c r="I33" s="37"/>
      <c r="J33" s="38"/>
      <c r="K33" s="38"/>
      <c r="L33" s="38"/>
      <c r="M33" s="16"/>
    </row>
    <row r="34" spans="1:13" s="13" customFormat="1" ht="13.5" x14ac:dyDescent="0.25">
      <c r="A34" s="28" t="s">
        <v>86</v>
      </c>
      <c r="B34" s="59">
        <f t="shared" ref="B34:B44" si="2">+D34+F34+H34+J34+L34</f>
        <v>746536</v>
      </c>
      <c r="C34" s="38"/>
      <c r="D34" s="40">
        <v>544179</v>
      </c>
      <c r="E34" s="38"/>
      <c r="F34" s="40">
        <v>200966</v>
      </c>
      <c r="G34" s="38"/>
      <c r="H34" s="40">
        <v>0</v>
      </c>
      <c r="I34" s="38"/>
      <c r="J34" s="40">
        <v>1325</v>
      </c>
      <c r="K34" s="38"/>
      <c r="L34" s="40">
        <v>66</v>
      </c>
      <c r="M34" s="8">
        <v>0</v>
      </c>
    </row>
    <row r="35" spans="1:13" s="13" customFormat="1" ht="13.5" x14ac:dyDescent="0.25">
      <c r="A35" s="28" t="s">
        <v>21</v>
      </c>
      <c r="B35" s="59">
        <f t="shared" si="2"/>
        <v>52059</v>
      </c>
      <c r="C35" s="60"/>
      <c r="D35" s="61">
        <v>15171</v>
      </c>
      <c r="E35" s="60"/>
      <c r="F35" s="61">
        <v>0</v>
      </c>
      <c r="G35" s="60"/>
      <c r="H35" s="61">
        <v>0</v>
      </c>
      <c r="I35" s="60"/>
      <c r="J35" s="61">
        <v>28775</v>
      </c>
      <c r="K35" s="60"/>
      <c r="L35" s="61">
        <v>8113</v>
      </c>
      <c r="M35" s="7">
        <v>2548</v>
      </c>
    </row>
    <row r="36" spans="1:13" s="13" customFormat="1" ht="13.5" x14ac:dyDescent="0.25">
      <c r="A36" s="28" t="s">
        <v>26</v>
      </c>
      <c r="B36" s="59">
        <f t="shared" si="2"/>
        <v>57364</v>
      </c>
      <c r="C36" s="38"/>
      <c r="D36" s="40">
        <v>45732</v>
      </c>
      <c r="E36" s="38"/>
      <c r="F36" s="40">
        <v>11206</v>
      </c>
      <c r="G36" s="38"/>
      <c r="H36" s="40">
        <v>0</v>
      </c>
      <c r="I36" s="38"/>
      <c r="J36" s="40">
        <v>426</v>
      </c>
      <c r="K36" s="38"/>
      <c r="L36" s="40">
        <v>0</v>
      </c>
      <c r="M36" s="8">
        <v>2897.68</v>
      </c>
    </row>
    <row r="37" spans="1:13" s="13" customFormat="1" ht="13.5" x14ac:dyDescent="0.25">
      <c r="A37" s="28" t="s">
        <v>23</v>
      </c>
      <c r="B37" s="59">
        <f t="shared" si="2"/>
        <v>819206</v>
      </c>
      <c r="C37" s="38"/>
      <c r="D37" s="40">
        <v>617243</v>
      </c>
      <c r="E37" s="38"/>
      <c r="F37" s="40">
        <v>200367</v>
      </c>
      <c r="G37" s="38"/>
      <c r="H37" s="40">
        <v>0</v>
      </c>
      <c r="I37" s="38"/>
      <c r="J37" s="40">
        <v>1596</v>
      </c>
      <c r="K37" s="38"/>
      <c r="L37" s="40">
        <v>0</v>
      </c>
      <c r="M37" s="8">
        <v>0</v>
      </c>
    </row>
    <row r="38" spans="1:13" s="13" customFormat="1" ht="13.5" x14ac:dyDescent="0.25">
      <c r="A38" s="28" t="s">
        <v>24</v>
      </c>
      <c r="B38" s="59">
        <f t="shared" si="2"/>
        <v>1090632</v>
      </c>
      <c r="C38" s="38"/>
      <c r="D38" s="40">
        <v>797819</v>
      </c>
      <c r="E38" s="38"/>
      <c r="F38" s="40">
        <v>278946</v>
      </c>
      <c r="G38" s="38"/>
      <c r="H38" s="40">
        <v>2851</v>
      </c>
      <c r="I38" s="38"/>
      <c r="J38" s="40">
        <v>11016</v>
      </c>
      <c r="K38" s="38"/>
      <c r="L38" s="40">
        <v>0</v>
      </c>
      <c r="M38" s="8"/>
    </row>
    <row r="39" spans="1:13" s="13" customFormat="1" ht="13.5" x14ac:dyDescent="0.25">
      <c r="A39" s="28" t="s">
        <v>28</v>
      </c>
      <c r="B39" s="59">
        <f t="shared" si="2"/>
        <v>7746</v>
      </c>
      <c r="C39" s="38"/>
      <c r="D39" s="40">
        <v>741</v>
      </c>
      <c r="E39" s="38"/>
      <c r="F39" s="40">
        <v>0</v>
      </c>
      <c r="G39" s="38"/>
      <c r="H39" s="40">
        <v>2151</v>
      </c>
      <c r="I39" s="38"/>
      <c r="J39" s="40">
        <v>4854</v>
      </c>
      <c r="K39" s="38"/>
      <c r="L39" s="40">
        <v>0</v>
      </c>
      <c r="M39" s="8">
        <v>0</v>
      </c>
    </row>
    <row r="40" spans="1:13" s="13" customFormat="1" ht="13.5" x14ac:dyDescent="0.25">
      <c r="A40" s="28" t="s">
        <v>27</v>
      </c>
      <c r="B40" s="59">
        <f t="shared" si="2"/>
        <v>128252</v>
      </c>
      <c r="C40" s="38"/>
      <c r="D40" s="40">
        <v>102411</v>
      </c>
      <c r="E40" s="38"/>
      <c r="F40" s="40">
        <v>24972</v>
      </c>
      <c r="G40" s="38"/>
      <c r="H40" s="40">
        <v>0</v>
      </c>
      <c r="I40" s="38"/>
      <c r="J40" s="40">
        <v>869</v>
      </c>
      <c r="K40" s="38"/>
      <c r="L40" s="40">
        <v>0</v>
      </c>
      <c r="M40" s="8"/>
    </row>
    <row r="41" spans="1:13" s="13" customFormat="1" ht="13.5" x14ac:dyDescent="0.25">
      <c r="A41" s="28" t="s">
        <v>29</v>
      </c>
      <c r="B41" s="59">
        <f t="shared" si="2"/>
        <v>725521</v>
      </c>
      <c r="C41" s="38"/>
      <c r="D41" s="40">
        <v>513960</v>
      </c>
      <c r="E41" s="38"/>
      <c r="F41" s="40">
        <v>188114</v>
      </c>
      <c r="G41" s="38"/>
      <c r="H41" s="40">
        <v>1407</v>
      </c>
      <c r="I41" s="38"/>
      <c r="J41" s="40">
        <v>20756</v>
      </c>
      <c r="K41" s="38"/>
      <c r="L41" s="40">
        <v>1284</v>
      </c>
      <c r="M41" s="8"/>
    </row>
    <row r="42" spans="1:13" s="13" customFormat="1" ht="13.5" x14ac:dyDescent="0.25">
      <c r="A42" s="28" t="s">
        <v>22</v>
      </c>
      <c r="B42" s="59">
        <f t="shared" si="2"/>
        <v>1158076</v>
      </c>
      <c r="C42" s="38"/>
      <c r="D42" s="40">
        <v>853239</v>
      </c>
      <c r="E42" s="38"/>
      <c r="F42" s="40">
        <v>301347</v>
      </c>
      <c r="G42" s="38"/>
      <c r="H42" s="40">
        <v>0</v>
      </c>
      <c r="I42" s="38"/>
      <c r="J42" s="40">
        <v>3490</v>
      </c>
      <c r="K42" s="38"/>
      <c r="L42" s="40">
        <v>0</v>
      </c>
      <c r="M42" s="8">
        <v>0</v>
      </c>
    </row>
    <row r="43" spans="1:13" s="13" customFormat="1" ht="13.5" x14ac:dyDescent="0.25">
      <c r="A43" s="28" t="s">
        <v>30</v>
      </c>
      <c r="B43" s="59">
        <f t="shared" ref="B43" si="3">+D43+F43+H43+J43+L43</f>
        <v>-260</v>
      </c>
      <c r="C43" s="38"/>
      <c r="D43" s="40">
        <v>0</v>
      </c>
      <c r="E43" s="38"/>
      <c r="F43" s="40">
        <v>-260</v>
      </c>
      <c r="G43" s="38"/>
      <c r="H43" s="40">
        <v>0</v>
      </c>
      <c r="I43" s="38"/>
      <c r="J43" s="40">
        <v>0</v>
      </c>
      <c r="K43" s="38"/>
      <c r="L43" s="40">
        <v>0</v>
      </c>
      <c r="M43" s="8"/>
    </row>
    <row r="44" spans="1:13" s="13" customFormat="1" ht="13.5" x14ac:dyDescent="0.25">
      <c r="A44" s="28" t="s">
        <v>25</v>
      </c>
      <c r="B44" s="59">
        <f t="shared" si="2"/>
        <v>916688</v>
      </c>
      <c r="C44" s="38"/>
      <c r="D44" s="40">
        <v>671669</v>
      </c>
      <c r="E44" s="38"/>
      <c r="F44" s="40">
        <v>238502</v>
      </c>
      <c r="G44" s="38"/>
      <c r="H44" s="40">
        <v>0</v>
      </c>
      <c r="I44" s="38"/>
      <c r="J44" s="40">
        <v>6118</v>
      </c>
      <c r="K44" s="38"/>
      <c r="L44" s="40">
        <v>399</v>
      </c>
      <c r="M44" s="8">
        <v>0</v>
      </c>
    </row>
    <row r="45" spans="1:13" s="13" customFormat="1" ht="13.5" x14ac:dyDescent="0.2">
      <c r="A45" s="28" t="s">
        <v>105</v>
      </c>
      <c r="B45" s="39">
        <f>SUM(B34:B44)</f>
        <v>5701820</v>
      </c>
      <c r="C45" s="38"/>
      <c r="D45" s="39">
        <f>SUM(D34:D44)</f>
        <v>4162164</v>
      </c>
      <c r="E45" s="38"/>
      <c r="F45" s="39">
        <f>SUM(F34:F44)</f>
        <v>1444160</v>
      </c>
      <c r="G45" s="38"/>
      <c r="H45" s="39">
        <f>SUM(H34:H44)</f>
        <v>6409</v>
      </c>
      <c r="I45" s="38"/>
      <c r="J45" s="39">
        <f>SUM(J34:J44)</f>
        <v>79225</v>
      </c>
      <c r="K45" s="38"/>
      <c r="L45" s="39">
        <f>SUM(L34:L44)</f>
        <v>9862</v>
      </c>
      <c r="M45" s="16" t="e">
        <f>SUM(#REF!)</f>
        <v>#REF!</v>
      </c>
    </row>
    <row r="46" spans="1:13" s="13" customFormat="1" ht="13.5" x14ac:dyDescent="0.2">
      <c r="A46" s="27"/>
      <c r="B46" s="25"/>
      <c r="C46" s="38"/>
      <c r="D46" s="25"/>
      <c r="E46" s="38"/>
      <c r="F46" s="25"/>
      <c r="G46" s="38"/>
      <c r="H46" s="25"/>
      <c r="I46" s="38"/>
      <c r="J46" s="25"/>
      <c r="K46" s="38"/>
      <c r="L46" s="25"/>
      <c r="M46" s="16"/>
    </row>
    <row r="47" spans="1:13" s="13" customFormat="1" ht="13.5" x14ac:dyDescent="0.2">
      <c r="A47" s="28" t="s">
        <v>68</v>
      </c>
      <c r="B47" s="52">
        <f>SUM(D47:L47)</f>
        <v>1281804</v>
      </c>
      <c r="C47" s="38"/>
      <c r="D47" s="52">
        <v>806614</v>
      </c>
      <c r="E47" s="38"/>
      <c r="F47" s="52">
        <v>213724</v>
      </c>
      <c r="G47" s="37"/>
      <c r="H47" s="52">
        <v>4648</v>
      </c>
      <c r="I47" s="37"/>
      <c r="J47" s="52">
        <v>251296</v>
      </c>
      <c r="K47" s="38"/>
      <c r="L47" s="52">
        <v>5522</v>
      </c>
      <c r="M47" s="16" t="e">
        <f>SUM(M44:M46)</f>
        <v>#REF!</v>
      </c>
    </row>
    <row r="48" spans="1:13" s="13" customFormat="1" ht="13.5" x14ac:dyDescent="0.2">
      <c r="A48" s="28"/>
      <c r="B48" s="25"/>
      <c r="C48" s="38"/>
      <c r="D48" s="25"/>
      <c r="E48" s="38"/>
      <c r="F48" s="25"/>
      <c r="G48" s="37"/>
      <c r="H48" s="25"/>
      <c r="I48" s="37"/>
      <c r="J48" s="25"/>
      <c r="K48" s="38"/>
      <c r="L48" s="25"/>
      <c r="M48" s="16"/>
    </row>
    <row r="49" spans="1:13" s="13" customFormat="1" ht="13.5" x14ac:dyDescent="0.2">
      <c r="A49" s="28" t="s">
        <v>34</v>
      </c>
      <c r="B49" s="54">
        <f>SUM(D49:L49)</f>
        <v>44185</v>
      </c>
      <c r="C49" s="55"/>
      <c r="D49" s="54">
        <v>12600</v>
      </c>
      <c r="E49" s="55"/>
      <c r="F49" s="54">
        <v>3479</v>
      </c>
      <c r="G49" s="56"/>
      <c r="H49" s="54">
        <v>0</v>
      </c>
      <c r="I49" s="56"/>
      <c r="J49" s="54">
        <v>28106</v>
      </c>
      <c r="K49" s="55"/>
      <c r="L49" s="54">
        <v>0</v>
      </c>
      <c r="M49" s="16"/>
    </row>
    <row r="50" spans="1:13" s="13" customFormat="1" ht="13.5" x14ac:dyDescent="0.2">
      <c r="A50" s="28"/>
      <c r="B50" s="25"/>
      <c r="C50" s="38"/>
      <c r="D50" s="40"/>
      <c r="E50" s="38"/>
      <c r="F50" s="40"/>
      <c r="G50" s="37"/>
      <c r="H50" s="40"/>
      <c r="I50" s="37"/>
      <c r="J50" s="40"/>
      <c r="K50" s="38"/>
      <c r="L50" s="40"/>
      <c r="M50" s="16"/>
    </row>
    <row r="51" spans="1:13" s="13" customFormat="1" ht="13.5" x14ac:dyDescent="0.2">
      <c r="A51" s="28" t="s">
        <v>35</v>
      </c>
      <c r="B51" s="52">
        <f>SUM(D51:L51)</f>
        <v>124</v>
      </c>
      <c r="C51" s="40"/>
      <c r="D51" s="52">
        <v>115</v>
      </c>
      <c r="E51" s="40"/>
      <c r="F51" s="52">
        <v>9</v>
      </c>
      <c r="G51" s="40"/>
      <c r="H51" s="52">
        <v>0</v>
      </c>
      <c r="I51" s="40"/>
      <c r="J51" s="52">
        <v>0</v>
      </c>
      <c r="K51" s="40"/>
      <c r="L51" s="52">
        <v>0</v>
      </c>
      <c r="M51" s="16"/>
    </row>
    <row r="52" spans="1:13" s="13" customFormat="1" ht="13.5" x14ac:dyDescent="0.2">
      <c r="A52" s="28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16"/>
    </row>
    <row r="53" spans="1:13" s="13" customFormat="1" ht="13.5" x14ac:dyDescent="0.2">
      <c r="A53" s="28" t="s">
        <v>12</v>
      </c>
      <c r="B53" s="39">
        <f>SUM(L53+J53+H53+F53+D53)</f>
        <v>17059912</v>
      </c>
      <c r="C53" s="38"/>
      <c r="D53" s="39">
        <f>D51+D49+D47+D45+D31+D15</f>
        <v>9068618</v>
      </c>
      <c r="E53" s="38"/>
      <c r="F53" s="39">
        <f>F51+F49+F47+F45+F31+F15</f>
        <v>3075097</v>
      </c>
      <c r="G53" s="37"/>
      <c r="H53" s="39">
        <f>H51+H49+H47+H45+H31+H15</f>
        <v>19358</v>
      </c>
      <c r="I53" s="37"/>
      <c r="J53" s="39">
        <f>J51+J49+J47+J45+J31+J15</f>
        <v>4839176</v>
      </c>
      <c r="K53" s="38"/>
      <c r="L53" s="39">
        <f>L51+L49+L47+L45+L31+L15</f>
        <v>57663</v>
      </c>
      <c r="M53" s="16" t="e">
        <f>+#REF!+M31+#REF!+#REF!+#REF!+M45+#REF!</f>
        <v>#REF!</v>
      </c>
    </row>
    <row r="54" spans="1:13" s="13" customFormat="1" ht="13.5" x14ac:dyDescent="0.2">
      <c r="A54" s="28"/>
      <c r="B54" s="25"/>
      <c r="C54" s="38"/>
      <c r="D54" s="40"/>
      <c r="E54" s="38"/>
      <c r="F54" s="40"/>
      <c r="G54" s="37"/>
      <c r="H54" s="40"/>
      <c r="I54" s="37"/>
      <c r="J54" s="40"/>
      <c r="K54" s="38"/>
      <c r="L54" s="40"/>
      <c r="M54" s="16"/>
    </row>
    <row r="55" spans="1:13" s="13" customFormat="1" ht="13.5" x14ac:dyDescent="0.2">
      <c r="A55" s="27" t="s">
        <v>36</v>
      </c>
      <c r="B55" s="25"/>
      <c r="C55" s="38"/>
      <c r="D55" s="40"/>
      <c r="E55" s="38"/>
      <c r="F55" s="40"/>
      <c r="G55" s="38"/>
      <c r="H55" s="40"/>
      <c r="I55" s="38"/>
      <c r="J55" s="40"/>
      <c r="K55" s="38"/>
      <c r="L55" s="40"/>
      <c r="M55" s="14"/>
    </row>
    <row r="56" spans="1:13" s="13" customFormat="1" ht="13.5" x14ac:dyDescent="0.2">
      <c r="A56" s="28" t="s">
        <v>51</v>
      </c>
      <c r="B56" s="52">
        <f t="shared" ref="B56" si="4">D56+F56+H56+J56+L56</f>
        <v>13607</v>
      </c>
      <c r="C56" s="38"/>
      <c r="D56" s="52">
        <v>0</v>
      </c>
      <c r="E56" s="38"/>
      <c r="F56" s="52">
        <v>0</v>
      </c>
      <c r="G56" s="38"/>
      <c r="H56" s="52">
        <v>2703</v>
      </c>
      <c r="I56" s="38"/>
      <c r="J56" s="52">
        <v>6157</v>
      </c>
      <c r="K56" s="38"/>
      <c r="L56" s="52">
        <v>4747</v>
      </c>
      <c r="M56" s="14"/>
    </row>
    <row r="57" spans="1:13" s="13" customFormat="1" ht="13.5" x14ac:dyDescent="0.2">
      <c r="A57" s="27"/>
      <c r="B57" s="25"/>
      <c r="C57" s="38"/>
      <c r="D57" s="40"/>
      <c r="E57" s="38"/>
      <c r="F57" s="40"/>
      <c r="G57" s="38"/>
      <c r="H57" s="40"/>
      <c r="I57" s="38"/>
      <c r="J57" s="40"/>
      <c r="K57" s="38"/>
      <c r="L57" s="40"/>
      <c r="M57" s="14"/>
    </row>
    <row r="58" spans="1:13" s="13" customFormat="1" ht="13.5" x14ac:dyDescent="0.2">
      <c r="A58" s="27" t="s">
        <v>42</v>
      </c>
      <c r="B58" s="25"/>
      <c r="C58" s="38"/>
      <c r="D58" s="40"/>
      <c r="E58" s="38"/>
      <c r="F58" s="40"/>
      <c r="G58" s="38"/>
      <c r="H58" s="40"/>
      <c r="I58" s="38"/>
      <c r="J58" s="40"/>
      <c r="K58" s="38"/>
      <c r="L58" s="40"/>
      <c r="M58" s="14"/>
    </row>
    <row r="59" spans="1:13" s="13" customFormat="1" ht="13.5" x14ac:dyDescent="0.2">
      <c r="A59" s="28" t="s">
        <v>37</v>
      </c>
      <c r="B59" s="25">
        <f>D59+F59+H59+J59+L59</f>
        <v>1470</v>
      </c>
      <c r="C59" s="38"/>
      <c r="D59" s="40">
        <v>956</v>
      </c>
      <c r="E59" s="38"/>
      <c r="F59" s="40">
        <v>73</v>
      </c>
      <c r="G59" s="38"/>
      <c r="H59" s="40">
        <v>0</v>
      </c>
      <c r="I59" s="38"/>
      <c r="J59" s="40">
        <v>441</v>
      </c>
      <c r="K59" s="38"/>
      <c r="L59" s="40">
        <v>0</v>
      </c>
      <c r="M59" s="14">
        <v>0</v>
      </c>
    </row>
    <row r="60" spans="1:13" s="13" customFormat="1" ht="13.5" x14ac:dyDescent="0.2">
      <c r="A60" s="28" t="s">
        <v>38</v>
      </c>
      <c r="B60" s="25">
        <f>D60+F60+H60+J60+L60</f>
        <v>0</v>
      </c>
      <c r="C60" s="38"/>
      <c r="D60" s="40">
        <v>0</v>
      </c>
      <c r="E60" s="38"/>
      <c r="F60" s="40">
        <v>0</v>
      </c>
      <c r="G60" s="38"/>
      <c r="H60" s="40">
        <v>0</v>
      </c>
      <c r="I60" s="38"/>
      <c r="J60" s="40">
        <v>0</v>
      </c>
      <c r="K60" s="38"/>
      <c r="L60" s="40">
        <v>0</v>
      </c>
      <c r="M60" s="14"/>
    </row>
    <row r="61" spans="1:13" s="13" customFormat="1" ht="13.5" x14ac:dyDescent="0.2">
      <c r="A61" s="28" t="s">
        <v>39</v>
      </c>
      <c r="B61" s="25">
        <f>D61+F61+H61+J61+L61</f>
        <v>172133</v>
      </c>
      <c r="C61" s="38"/>
      <c r="D61" s="40">
        <v>125934</v>
      </c>
      <c r="E61" s="38"/>
      <c r="F61" s="40">
        <v>38913</v>
      </c>
      <c r="G61" s="38"/>
      <c r="H61" s="40">
        <v>1771</v>
      </c>
      <c r="I61" s="38"/>
      <c r="J61" s="40">
        <v>5354</v>
      </c>
      <c r="K61" s="38"/>
      <c r="L61" s="40">
        <v>161</v>
      </c>
      <c r="M61" s="14">
        <v>0</v>
      </c>
    </row>
    <row r="62" spans="1:13" s="13" customFormat="1" ht="13.5" x14ac:dyDescent="0.2">
      <c r="A62" s="28" t="s">
        <v>40</v>
      </c>
      <c r="B62" s="25">
        <f>D62+F62+H62+J62+L62</f>
        <v>43926</v>
      </c>
      <c r="C62" s="38"/>
      <c r="D62" s="40">
        <v>24582</v>
      </c>
      <c r="E62" s="38"/>
      <c r="F62" s="40">
        <v>19108</v>
      </c>
      <c r="G62" s="38"/>
      <c r="H62" s="40">
        <v>0</v>
      </c>
      <c r="I62" s="38"/>
      <c r="J62" s="40">
        <v>236</v>
      </c>
      <c r="K62" s="38"/>
      <c r="L62" s="40">
        <v>0</v>
      </c>
      <c r="M62" s="14">
        <v>0</v>
      </c>
    </row>
    <row r="63" spans="1:13" s="13" customFormat="1" ht="13.5" x14ac:dyDescent="0.2">
      <c r="A63" s="28" t="s">
        <v>41</v>
      </c>
      <c r="B63" s="39">
        <f>SUM(B59:B62)</f>
        <v>217529</v>
      </c>
      <c r="C63" s="38"/>
      <c r="D63" s="39">
        <f>SUM(D59:D62)</f>
        <v>151472</v>
      </c>
      <c r="E63" s="38"/>
      <c r="F63" s="39">
        <f>SUM(F59:F62)</f>
        <v>58094</v>
      </c>
      <c r="G63" s="38"/>
      <c r="H63" s="39">
        <f>SUM(H59:H62)</f>
        <v>1771</v>
      </c>
      <c r="I63" s="38"/>
      <c r="J63" s="39">
        <f>SUM(J59:J62)</f>
        <v>6031</v>
      </c>
      <c r="K63" s="38"/>
      <c r="L63" s="39">
        <f>SUM(L59:L62)</f>
        <v>161</v>
      </c>
      <c r="M63" s="14"/>
    </row>
    <row r="64" spans="1:13" s="13" customFormat="1" ht="13.5" x14ac:dyDescent="0.2">
      <c r="A64" s="28"/>
      <c r="B64" s="25"/>
      <c r="C64" s="38"/>
      <c r="D64" s="40"/>
      <c r="E64" s="38"/>
      <c r="F64" s="40"/>
      <c r="G64" s="38"/>
      <c r="H64" s="40"/>
      <c r="I64" s="38"/>
      <c r="J64" s="40"/>
      <c r="K64" s="38"/>
      <c r="L64" s="40"/>
      <c r="M64" s="14"/>
    </row>
    <row r="65" spans="1:13" s="13" customFormat="1" ht="13.5" x14ac:dyDescent="0.2">
      <c r="A65" s="27" t="s">
        <v>43</v>
      </c>
      <c r="B65" s="25"/>
      <c r="C65" s="38"/>
      <c r="D65" s="40"/>
      <c r="E65" s="38"/>
      <c r="F65" s="40"/>
      <c r="G65" s="38"/>
      <c r="H65" s="40"/>
      <c r="I65" s="38"/>
      <c r="J65" s="40"/>
      <c r="K65" s="38"/>
      <c r="L65" s="40"/>
      <c r="M65" s="14"/>
    </row>
    <row r="66" spans="1:13" s="13" customFormat="1" ht="13.5" x14ac:dyDescent="0.2">
      <c r="A66" s="28" t="s">
        <v>21</v>
      </c>
      <c r="B66" s="25">
        <f>D66+F66+H66+J66+L66</f>
        <v>381252</v>
      </c>
      <c r="C66" s="38"/>
      <c r="D66" s="40">
        <v>242216</v>
      </c>
      <c r="E66" s="38"/>
      <c r="F66" s="40">
        <v>88127</v>
      </c>
      <c r="G66" s="38"/>
      <c r="H66" s="40">
        <v>27249</v>
      </c>
      <c r="I66" s="38"/>
      <c r="J66" s="40">
        <v>22350</v>
      </c>
      <c r="K66" s="38"/>
      <c r="L66" s="40">
        <v>1310</v>
      </c>
      <c r="M66" s="14">
        <v>0</v>
      </c>
    </row>
    <row r="67" spans="1:13" s="13" customFormat="1" ht="13.5" x14ac:dyDescent="0.2">
      <c r="A67" s="28" t="s">
        <v>28</v>
      </c>
      <c r="B67" s="25">
        <f t="shared" ref="B67" si="5">D67+F67+H67+J67+L67</f>
        <v>201434</v>
      </c>
      <c r="C67" s="38"/>
      <c r="D67" s="40">
        <v>134355</v>
      </c>
      <c r="E67" s="38"/>
      <c r="F67" s="40">
        <v>52738</v>
      </c>
      <c r="G67" s="38"/>
      <c r="H67" s="40">
        <v>3843</v>
      </c>
      <c r="I67" s="38"/>
      <c r="J67" s="40">
        <v>10384</v>
      </c>
      <c r="K67" s="38"/>
      <c r="L67" s="40">
        <v>114</v>
      </c>
      <c r="M67" s="14">
        <v>0</v>
      </c>
    </row>
    <row r="68" spans="1:13" s="13" customFormat="1" ht="13.5" x14ac:dyDescent="0.2">
      <c r="A68" s="28" t="s">
        <v>44</v>
      </c>
      <c r="B68" s="39">
        <f>SUM(B64:B67)</f>
        <v>582686</v>
      </c>
      <c r="C68" s="38"/>
      <c r="D68" s="39">
        <f>SUM(D64:D67)</f>
        <v>376571</v>
      </c>
      <c r="E68" s="38"/>
      <c r="F68" s="39">
        <f>SUM(F64:F67)</f>
        <v>140865</v>
      </c>
      <c r="G68" s="38"/>
      <c r="H68" s="39">
        <f>SUM(H64:H67)</f>
        <v>31092</v>
      </c>
      <c r="I68" s="38"/>
      <c r="J68" s="39">
        <f>SUM(J64:J67)</f>
        <v>32734</v>
      </c>
      <c r="K68" s="38"/>
      <c r="L68" s="39">
        <f>SUM(L64:L67)</f>
        <v>1424</v>
      </c>
      <c r="M68" s="14"/>
    </row>
    <row r="69" spans="1:13" s="13" customFormat="1" ht="13.5" x14ac:dyDescent="0.2">
      <c r="A69" s="28"/>
      <c r="B69" s="25"/>
      <c r="C69" s="38"/>
      <c r="D69" s="40"/>
      <c r="E69" s="38"/>
      <c r="F69" s="40"/>
      <c r="G69" s="38"/>
      <c r="H69" s="40"/>
      <c r="I69" s="38"/>
      <c r="J69" s="40"/>
      <c r="K69" s="38"/>
      <c r="L69" s="40"/>
      <c r="M69" s="14"/>
    </row>
    <row r="70" spans="1:13" s="13" customFormat="1" ht="13.5" x14ac:dyDescent="0.2">
      <c r="A70" s="28" t="s">
        <v>68</v>
      </c>
      <c r="B70" s="52">
        <f>D70+F70+H70+J70+L70</f>
        <v>12530</v>
      </c>
      <c r="C70" s="38"/>
      <c r="D70" s="52">
        <v>5388</v>
      </c>
      <c r="E70" s="38"/>
      <c r="F70" s="52">
        <v>353</v>
      </c>
      <c r="G70" s="38"/>
      <c r="H70" s="52">
        <v>0</v>
      </c>
      <c r="I70" s="38"/>
      <c r="J70" s="52">
        <v>6789</v>
      </c>
      <c r="K70" s="38"/>
      <c r="L70" s="52">
        <v>0</v>
      </c>
      <c r="M70" s="14">
        <v>0</v>
      </c>
    </row>
    <row r="71" spans="1:13" s="13" customFormat="1" ht="13.5" x14ac:dyDescent="0.2">
      <c r="A71" s="28"/>
      <c r="B71" s="25"/>
      <c r="C71" s="38"/>
      <c r="D71" s="25"/>
      <c r="E71" s="38"/>
      <c r="F71" s="25"/>
      <c r="G71" s="38"/>
      <c r="H71" s="25"/>
      <c r="I71" s="38"/>
      <c r="J71" s="25"/>
      <c r="K71" s="38"/>
      <c r="L71" s="25"/>
      <c r="M71" s="14"/>
    </row>
    <row r="72" spans="1:13" s="13" customFormat="1" ht="13.5" x14ac:dyDescent="0.2">
      <c r="A72" s="28" t="s">
        <v>87</v>
      </c>
      <c r="B72" s="52">
        <f>D72+F72+H72+J72+L72</f>
        <v>141373</v>
      </c>
      <c r="C72" s="38"/>
      <c r="D72" s="52">
        <v>108011</v>
      </c>
      <c r="E72" s="38"/>
      <c r="F72" s="52">
        <v>30502</v>
      </c>
      <c r="G72" s="38"/>
      <c r="H72" s="52">
        <v>2035</v>
      </c>
      <c r="I72" s="38"/>
      <c r="J72" s="52">
        <v>825</v>
      </c>
      <c r="K72" s="38"/>
      <c r="L72" s="52">
        <v>0</v>
      </c>
      <c r="M72" s="14">
        <v>0</v>
      </c>
    </row>
    <row r="73" spans="1:13" s="13" customFormat="1" ht="13.5" x14ac:dyDescent="0.2">
      <c r="A73" s="28"/>
      <c r="B73" s="25"/>
      <c r="C73" s="38"/>
      <c r="D73" s="25"/>
      <c r="E73" s="38"/>
      <c r="F73" s="25"/>
      <c r="G73" s="38"/>
      <c r="H73" s="25"/>
      <c r="I73" s="38"/>
      <c r="J73" s="25"/>
      <c r="K73" s="38"/>
      <c r="L73" s="25"/>
      <c r="M73" s="14"/>
    </row>
    <row r="74" spans="1:13" s="13" customFormat="1" ht="13.5" x14ac:dyDescent="0.2">
      <c r="A74" s="28" t="s">
        <v>52</v>
      </c>
      <c r="B74" s="52">
        <f>D74+F74+H74+J74+L74</f>
        <v>751626</v>
      </c>
      <c r="C74" s="38"/>
      <c r="D74" s="52">
        <v>464722</v>
      </c>
      <c r="E74" s="38"/>
      <c r="F74" s="52">
        <v>174766</v>
      </c>
      <c r="G74" s="38"/>
      <c r="H74" s="52">
        <v>0</v>
      </c>
      <c r="I74" s="38"/>
      <c r="J74" s="52">
        <v>112138</v>
      </c>
      <c r="K74" s="38"/>
      <c r="L74" s="52">
        <v>0</v>
      </c>
      <c r="M74" s="14">
        <v>0</v>
      </c>
    </row>
    <row r="75" spans="1:13" s="13" customFormat="1" ht="13.5" x14ac:dyDescent="0.2">
      <c r="A75" s="28"/>
      <c r="B75" s="25"/>
      <c r="C75" s="38"/>
      <c r="D75" s="25"/>
      <c r="E75" s="38"/>
      <c r="F75" s="25"/>
      <c r="G75" s="38"/>
      <c r="H75" s="25"/>
      <c r="I75" s="38"/>
      <c r="J75" s="25"/>
      <c r="K75" s="38"/>
      <c r="L75" s="25"/>
      <c r="M75" s="14"/>
    </row>
    <row r="76" spans="1:13" s="13" customFormat="1" ht="13.5" x14ac:dyDescent="0.2">
      <c r="A76" s="27" t="s">
        <v>45</v>
      </c>
      <c r="B76" s="25"/>
      <c r="C76" s="38"/>
      <c r="D76" s="40"/>
      <c r="E76" s="38"/>
      <c r="F76" s="40"/>
      <c r="G76" s="38"/>
      <c r="H76" s="40"/>
      <c r="I76" s="38"/>
      <c r="J76" s="40"/>
      <c r="K76" s="38"/>
      <c r="L76" s="40"/>
      <c r="M76" s="14"/>
    </row>
    <row r="77" spans="1:13" s="13" customFormat="1" ht="13.5" x14ac:dyDescent="0.2">
      <c r="A77" s="28" t="s">
        <v>46</v>
      </c>
      <c r="B77" s="25">
        <f>D77+F77+H77+J77+L77</f>
        <v>156288</v>
      </c>
      <c r="C77" s="38"/>
      <c r="D77" s="40">
        <v>0</v>
      </c>
      <c r="E77" s="38"/>
      <c r="F77" s="40">
        <v>0</v>
      </c>
      <c r="G77" s="38"/>
      <c r="H77" s="40">
        <v>0</v>
      </c>
      <c r="I77" s="38"/>
      <c r="J77" s="40">
        <v>147386</v>
      </c>
      <c r="K77" s="38"/>
      <c r="L77" s="40">
        <v>8902</v>
      </c>
      <c r="M77" s="14">
        <v>0</v>
      </c>
    </row>
    <row r="78" spans="1:13" s="13" customFormat="1" ht="13.5" x14ac:dyDescent="0.2">
      <c r="A78" s="28" t="s">
        <v>47</v>
      </c>
      <c r="B78" s="25">
        <f t="shared" ref="B78:B79" si="6">D78+F78+H78+J78+L78</f>
        <v>21550</v>
      </c>
      <c r="C78" s="38"/>
      <c r="D78" s="40">
        <v>0</v>
      </c>
      <c r="E78" s="38"/>
      <c r="F78" s="40">
        <v>0</v>
      </c>
      <c r="G78" s="38"/>
      <c r="H78" s="40">
        <v>0</v>
      </c>
      <c r="I78" s="38"/>
      <c r="J78" s="40">
        <v>13641</v>
      </c>
      <c r="K78" s="38"/>
      <c r="L78" s="40">
        <v>7909</v>
      </c>
      <c r="M78" s="14">
        <v>0</v>
      </c>
    </row>
    <row r="79" spans="1:13" s="13" customFormat="1" ht="13.5" x14ac:dyDescent="0.2">
      <c r="A79" s="28" t="s">
        <v>48</v>
      </c>
      <c r="B79" s="25">
        <f t="shared" si="6"/>
        <v>1037089</v>
      </c>
      <c r="C79" s="38"/>
      <c r="D79" s="40">
        <v>613665</v>
      </c>
      <c r="E79" s="38"/>
      <c r="F79" s="40">
        <v>243224</v>
      </c>
      <c r="G79" s="38"/>
      <c r="H79" s="40">
        <v>497</v>
      </c>
      <c r="I79" s="38"/>
      <c r="J79" s="40">
        <v>114541</v>
      </c>
      <c r="K79" s="38"/>
      <c r="L79" s="40">
        <v>65162</v>
      </c>
      <c r="M79" s="14"/>
    </row>
    <row r="80" spans="1:13" s="13" customFormat="1" ht="13.5" x14ac:dyDescent="0.2">
      <c r="A80" s="28" t="s">
        <v>49</v>
      </c>
      <c r="B80" s="39">
        <f>SUM(B77:B79)</f>
        <v>1214927</v>
      </c>
      <c r="C80" s="38"/>
      <c r="D80" s="39">
        <f>SUM(D77:D79)</f>
        <v>613665</v>
      </c>
      <c r="E80" s="38"/>
      <c r="F80" s="39">
        <f>SUM(F77:F79)</f>
        <v>243224</v>
      </c>
      <c r="G80" s="38"/>
      <c r="H80" s="39">
        <f>SUM(H77:H79)</f>
        <v>497</v>
      </c>
      <c r="I80" s="38"/>
      <c r="J80" s="39">
        <f>SUM(J77:J79)</f>
        <v>275568</v>
      </c>
      <c r="K80" s="38"/>
      <c r="L80" s="39">
        <f>SUM(L77:L79)</f>
        <v>81973</v>
      </c>
      <c r="M80" s="14"/>
    </row>
    <row r="81" spans="1:13" s="13" customFormat="1" ht="13.5" x14ac:dyDescent="0.2">
      <c r="A81" s="28"/>
      <c r="B81" s="25"/>
      <c r="C81" s="38"/>
      <c r="D81" s="25"/>
      <c r="E81" s="38"/>
      <c r="F81" s="25"/>
      <c r="G81" s="38"/>
      <c r="H81" s="25"/>
      <c r="I81" s="38"/>
      <c r="J81" s="25"/>
      <c r="K81" s="38"/>
      <c r="L81" s="25"/>
      <c r="M81" s="14"/>
    </row>
    <row r="82" spans="1:13" s="13" customFormat="1" ht="13.5" x14ac:dyDescent="0.2">
      <c r="A82" s="28" t="s">
        <v>67</v>
      </c>
      <c r="B82" s="52">
        <f t="shared" ref="B82:B88" si="7">D82+F82+H82+J82+L82</f>
        <v>4115</v>
      </c>
      <c r="C82" s="38"/>
      <c r="D82" s="52">
        <v>0</v>
      </c>
      <c r="E82" s="38"/>
      <c r="F82" s="52">
        <v>0</v>
      </c>
      <c r="G82" s="38"/>
      <c r="H82" s="52">
        <v>0</v>
      </c>
      <c r="I82" s="38"/>
      <c r="J82" s="52">
        <v>4115</v>
      </c>
      <c r="K82" s="38"/>
      <c r="L82" s="52">
        <v>0</v>
      </c>
      <c r="M82" s="14"/>
    </row>
    <row r="83" spans="1:13" s="13" customFormat="1" ht="13.5" x14ac:dyDescent="0.2">
      <c r="A83" s="28"/>
      <c r="B83" s="25"/>
      <c r="C83" s="38"/>
      <c r="D83" s="40"/>
      <c r="E83" s="38"/>
      <c r="F83" s="40"/>
      <c r="G83" s="38"/>
      <c r="H83" s="40"/>
      <c r="I83" s="38"/>
      <c r="J83" s="40"/>
      <c r="K83" s="38"/>
      <c r="L83" s="40"/>
      <c r="M83" s="14"/>
    </row>
    <row r="84" spans="1:13" s="13" customFormat="1" ht="13.5" x14ac:dyDescent="0.2">
      <c r="A84" s="28" t="s">
        <v>20</v>
      </c>
      <c r="B84" s="52">
        <f>D84+F84+H84+J84+L84</f>
        <v>68964</v>
      </c>
      <c r="C84" s="38"/>
      <c r="D84" s="52">
        <v>44075</v>
      </c>
      <c r="E84" s="38"/>
      <c r="F84" s="52">
        <v>23049</v>
      </c>
      <c r="G84" s="38"/>
      <c r="H84" s="52">
        <v>443</v>
      </c>
      <c r="I84" s="38"/>
      <c r="J84" s="52">
        <v>1397</v>
      </c>
      <c r="K84" s="38"/>
      <c r="L84" s="52">
        <v>0</v>
      </c>
      <c r="M84" s="14">
        <v>0</v>
      </c>
    </row>
    <row r="85" spans="1:13" s="13" customFormat="1" ht="13.5" x14ac:dyDescent="0.2">
      <c r="A85" s="28"/>
      <c r="B85" s="25"/>
      <c r="C85" s="38"/>
      <c r="D85" s="40"/>
      <c r="E85" s="38"/>
      <c r="F85" s="40"/>
      <c r="G85" s="38"/>
      <c r="H85" s="40"/>
      <c r="I85" s="38"/>
      <c r="J85" s="40"/>
      <c r="K85" s="38"/>
      <c r="L85" s="40"/>
      <c r="M85" s="14"/>
    </row>
    <row r="86" spans="1:13" s="13" customFormat="1" ht="13.5" x14ac:dyDescent="0.2">
      <c r="A86" s="28" t="s">
        <v>50</v>
      </c>
      <c r="B86" s="52">
        <f>D86+F86+H86+J86+L86</f>
        <v>68448</v>
      </c>
      <c r="C86" s="38"/>
      <c r="D86" s="52">
        <v>45000</v>
      </c>
      <c r="E86" s="38"/>
      <c r="F86" s="52">
        <v>18979</v>
      </c>
      <c r="G86" s="38"/>
      <c r="H86" s="52">
        <v>1719</v>
      </c>
      <c r="I86" s="38"/>
      <c r="J86" s="52">
        <v>2750</v>
      </c>
      <c r="K86" s="38"/>
      <c r="L86" s="52">
        <v>0</v>
      </c>
      <c r="M86" s="14">
        <v>0</v>
      </c>
    </row>
    <row r="87" spans="1:13" s="13" customFormat="1" ht="13.5" x14ac:dyDescent="0.2">
      <c r="A87" s="28"/>
      <c r="B87" s="25"/>
      <c r="C87" s="38"/>
      <c r="D87" s="25"/>
      <c r="E87" s="38"/>
      <c r="F87" s="25"/>
      <c r="G87" s="38"/>
      <c r="H87" s="25"/>
      <c r="I87" s="38"/>
      <c r="J87" s="25"/>
      <c r="K87" s="38"/>
      <c r="L87" s="25"/>
      <c r="M87" s="14"/>
    </row>
    <row r="88" spans="1:13" s="13" customFormat="1" ht="13.5" x14ac:dyDescent="0.2">
      <c r="A88" s="28" t="s">
        <v>66</v>
      </c>
      <c r="B88" s="52">
        <f t="shared" si="7"/>
        <v>76246</v>
      </c>
      <c r="C88" s="38"/>
      <c r="D88" s="52">
        <v>7053</v>
      </c>
      <c r="E88" s="38"/>
      <c r="F88" s="52">
        <v>77</v>
      </c>
      <c r="G88" s="38"/>
      <c r="H88" s="52">
        <v>827</v>
      </c>
      <c r="I88" s="38"/>
      <c r="J88" s="52">
        <v>68163</v>
      </c>
      <c r="K88" s="38"/>
      <c r="L88" s="52">
        <v>126</v>
      </c>
      <c r="M88" s="14">
        <v>0</v>
      </c>
    </row>
    <row r="89" spans="1:13" s="13" customFormat="1" ht="13.5" x14ac:dyDescent="0.2">
      <c r="A89" s="28"/>
      <c r="B89" s="25"/>
      <c r="C89" s="38"/>
      <c r="D89" s="40"/>
      <c r="E89" s="38"/>
      <c r="F89" s="40"/>
      <c r="G89" s="38"/>
      <c r="H89" s="40"/>
      <c r="I89" s="38"/>
      <c r="J89" s="40"/>
      <c r="K89" s="38"/>
      <c r="L89" s="40"/>
      <c r="M89" s="14"/>
    </row>
    <row r="90" spans="1:13" s="13" customFormat="1" ht="13.5" x14ac:dyDescent="0.2">
      <c r="A90" s="28" t="s">
        <v>88</v>
      </c>
      <c r="B90" s="57">
        <f>B88+B86+B84+B82+B80+B74+B72+B70+B68+B63+B56</f>
        <v>3152051</v>
      </c>
      <c r="C90" s="38"/>
      <c r="D90" s="39">
        <f>D88+D86+D84+D82+D80+D74+D72+D70+D68+D63+D56</f>
        <v>1815957</v>
      </c>
      <c r="E90" s="38"/>
      <c r="F90" s="39">
        <f>F88+F86+F84+F82+F80+F74+F72+F70+F68+F63+F56</f>
        <v>689909</v>
      </c>
      <c r="G90" s="38"/>
      <c r="H90" s="39">
        <f>H88+H86+H84+H82+H80+H74+H72+H70+H68+H63+H56</f>
        <v>41087</v>
      </c>
      <c r="I90" s="38"/>
      <c r="J90" s="39">
        <f>J88+J86+J84+J82+J80+J74+J72+J70+J68+J63+J56</f>
        <v>516667</v>
      </c>
      <c r="K90" s="38"/>
      <c r="L90" s="39">
        <f>L88+L86+L84+L82+L80+L74+L72+L70+L68+L63+L56</f>
        <v>88431</v>
      </c>
      <c r="M90" s="14" t="e">
        <f>+#REF!+#REF!+#REF!</f>
        <v>#REF!</v>
      </c>
    </row>
    <row r="91" spans="1:13" s="13" customFormat="1" ht="13.5" x14ac:dyDescent="0.2">
      <c r="A91" s="27"/>
      <c r="B91" s="25"/>
      <c r="C91" s="38"/>
      <c r="D91" s="40"/>
      <c r="E91" s="40"/>
      <c r="F91" s="40"/>
      <c r="G91" s="40"/>
      <c r="H91" s="40"/>
      <c r="I91" s="40"/>
      <c r="J91" s="40"/>
      <c r="K91" s="40"/>
      <c r="L91" s="40"/>
      <c r="M91" s="17"/>
    </row>
    <row r="92" spans="1:13" s="13" customFormat="1" ht="13.5" x14ac:dyDescent="0.2">
      <c r="A92" s="27" t="s">
        <v>89</v>
      </c>
      <c r="B92" s="25"/>
      <c r="C92" s="38"/>
      <c r="D92" s="40"/>
      <c r="E92" s="38"/>
      <c r="F92" s="40"/>
      <c r="G92" s="38"/>
      <c r="H92" s="40"/>
      <c r="I92" s="38"/>
      <c r="J92" s="40"/>
      <c r="K92" s="38"/>
      <c r="L92" s="40"/>
      <c r="M92" s="14"/>
    </row>
    <row r="93" spans="1:13" s="13" customFormat="1" ht="13.5" x14ac:dyDescent="0.2">
      <c r="A93" s="28" t="s">
        <v>33</v>
      </c>
      <c r="B93" s="52">
        <f>D93+F93+H93+J93+L93</f>
        <v>46610</v>
      </c>
      <c r="C93" s="38"/>
      <c r="D93" s="52">
        <v>32799</v>
      </c>
      <c r="E93" s="38"/>
      <c r="F93" s="52">
        <v>7422</v>
      </c>
      <c r="G93" s="38"/>
      <c r="H93" s="52">
        <v>1788</v>
      </c>
      <c r="I93" s="38"/>
      <c r="J93" s="52">
        <v>4519</v>
      </c>
      <c r="K93" s="38"/>
      <c r="L93" s="52">
        <v>82</v>
      </c>
      <c r="M93" s="14"/>
    </row>
    <row r="94" spans="1:13" s="13" customFormat="1" ht="13.5" x14ac:dyDescent="0.2">
      <c r="A94" s="28"/>
      <c r="B94" s="25"/>
      <c r="C94" s="38"/>
      <c r="D94" s="25"/>
      <c r="E94" s="38"/>
      <c r="F94" s="25"/>
      <c r="G94" s="38"/>
      <c r="H94" s="25"/>
      <c r="I94" s="38"/>
      <c r="J94" s="25"/>
      <c r="K94" s="38"/>
      <c r="L94" s="25"/>
      <c r="M94" s="14"/>
    </row>
    <row r="95" spans="1:13" s="13" customFormat="1" ht="13.5" x14ac:dyDescent="0.2">
      <c r="A95" s="28" t="s">
        <v>51</v>
      </c>
      <c r="B95" s="52">
        <f>D95+F95+H95+J95+L95</f>
        <v>218878</v>
      </c>
      <c r="C95" s="38"/>
      <c r="D95" s="52">
        <v>47360</v>
      </c>
      <c r="E95" s="38"/>
      <c r="F95" s="52">
        <v>9957</v>
      </c>
      <c r="G95" s="38"/>
      <c r="H95" s="52">
        <v>24999</v>
      </c>
      <c r="I95" s="38"/>
      <c r="J95" s="52">
        <v>134301</v>
      </c>
      <c r="K95" s="38"/>
      <c r="L95" s="52">
        <v>2261</v>
      </c>
      <c r="M95" s="14"/>
    </row>
    <row r="96" spans="1:13" s="13" customFormat="1" ht="13.5" x14ac:dyDescent="0.2">
      <c r="A96" s="28"/>
      <c r="B96" s="25"/>
      <c r="C96" s="38"/>
      <c r="D96" s="25"/>
      <c r="E96" s="38"/>
      <c r="F96" s="25"/>
      <c r="G96" s="38"/>
      <c r="H96" s="25"/>
      <c r="I96" s="38"/>
      <c r="J96" s="25"/>
      <c r="K96" s="38"/>
      <c r="L96" s="25"/>
      <c r="M96" s="14"/>
    </row>
    <row r="97" spans="1:13" s="13" customFormat="1" ht="13.5" x14ac:dyDescent="0.2">
      <c r="A97" s="28" t="s">
        <v>19</v>
      </c>
      <c r="B97" s="52">
        <f>D97+F97+H97+J97+L97</f>
        <v>609138</v>
      </c>
      <c r="C97" s="38"/>
      <c r="D97" s="52">
        <v>339313</v>
      </c>
      <c r="E97" s="38"/>
      <c r="F97" s="52">
        <v>98178</v>
      </c>
      <c r="G97" s="38"/>
      <c r="H97" s="52">
        <v>5589</v>
      </c>
      <c r="I97" s="38"/>
      <c r="J97" s="52">
        <v>166058</v>
      </c>
      <c r="K97" s="38"/>
      <c r="L97" s="52">
        <v>0</v>
      </c>
      <c r="M97" s="14"/>
    </row>
    <row r="98" spans="1:13" s="13" customFormat="1" ht="13.5" x14ac:dyDescent="0.2">
      <c r="A98" s="28"/>
      <c r="B98" s="25"/>
      <c r="C98" s="38"/>
      <c r="D98" s="25"/>
      <c r="E98" s="38"/>
      <c r="F98" s="25"/>
      <c r="G98" s="38"/>
      <c r="H98" s="25"/>
      <c r="I98" s="38"/>
      <c r="J98" s="25"/>
      <c r="K98" s="38"/>
      <c r="L98" s="25"/>
      <c r="M98" s="14"/>
    </row>
    <row r="99" spans="1:13" s="13" customFormat="1" ht="13.5" x14ac:dyDescent="0.2">
      <c r="A99" s="28" t="s">
        <v>53</v>
      </c>
      <c r="B99" s="52">
        <f>D99+F99+H99+J99+L99</f>
        <v>81922</v>
      </c>
      <c r="C99" s="38"/>
      <c r="D99" s="52">
        <v>47817</v>
      </c>
      <c r="E99" s="38"/>
      <c r="F99" s="52">
        <v>19175</v>
      </c>
      <c r="G99" s="38"/>
      <c r="H99" s="52">
        <v>0</v>
      </c>
      <c r="I99" s="38"/>
      <c r="J99" s="52">
        <v>14930</v>
      </c>
      <c r="K99" s="38"/>
      <c r="L99" s="52">
        <v>0</v>
      </c>
      <c r="M99" s="14"/>
    </row>
    <row r="100" spans="1:13" s="13" customFormat="1" ht="13.5" x14ac:dyDescent="0.2">
      <c r="A100" s="28"/>
      <c r="B100" s="25"/>
      <c r="C100" s="38"/>
      <c r="D100" s="25"/>
      <c r="E100" s="38"/>
      <c r="F100" s="25"/>
      <c r="G100" s="38"/>
      <c r="H100" s="25"/>
      <c r="I100" s="38"/>
      <c r="J100" s="25"/>
      <c r="K100" s="38"/>
      <c r="L100" s="25"/>
      <c r="M100" s="14"/>
    </row>
    <row r="101" spans="1:13" s="13" customFormat="1" ht="13.5" x14ac:dyDescent="0.2">
      <c r="A101" s="28" t="s">
        <v>57</v>
      </c>
      <c r="B101" s="52">
        <f t="shared" ref="B101" si="8">D101+F101+H101+J101+L101</f>
        <v>394804</v>
      </c>
      <c r="C101" s="38"/>
      <c r="D101" s="52">
        <v>266927</v>
      </c>
      <c r="E101" s="38"/>
      <c r="F101" s="52">
        <v>102572</v>
      </c>
      <c r="G101" s="38"/>
      <c r="H101" s="52">
        <v>5896</v>
      </c>
      <c r="I101" s="38"/>
      <c r="J101" s="52">
        <v>19409</v>
      </c>
      <c r="K101" s="38"/>
      <c r="L101" s="52">
        <v>0</v>
      </c>
      <c r="M101" s="14">
        <v>0</v>
      </c>
    </row>
    <row r="102" spans="1:13" s="13" customFormat="1" ht="13.5" x14ac:dyDescent="0.2">
      <c r="A102" s="28"/>
      <c r="B102" s="25"/>
      <c r="C102" s="38"/>
      <c r="D102" s="40"/>
      <c r="E102" s="38"/>
      <c r="F102" s="40"/>
      <c r="G102" s="38"/>
      <c r="H102" s="40"/>
      <c r="I102" s="38"/>
      <c r="J102" s="40"/>
      <c r="K102" s="38"/>
      <c r="L102" s="40"/>
      <c r="M102" s="14"/>
    </row>
    <row r="103" spans="1:13" s="13" customFormat="1" ht="13.5" x14ac:dyDescent="0.2">
      <c r="A103" s="28" t="s">
        <v>54</v>
      </c>
      <c r="B103" s="52">
        <f>D103+F103+H103+J103+L103</f>
        <v>1835</v>
      </c>
      <c r="C103" s="38"/>
      <c r="D103" s="52">
        <v>1705</v>
      </c>
      <c r="E103" s="38"/>
      <c r="F103" s="52">
        <v>130</v>
      </c>
      <c r="G103" s="38"/>
      <c r="H103" s="52">
        <v>0</v>
      </c>
      <c r="I103" s="38"/>
      <c r="J103" s="52">
        <v>0</v>
      </c>
      <c r="K103" s="38"/>
      <c r="L103" s="52">
        <v>0</v>
      </c>
      <c r="M103" s="14"/>
    </row>
    <row r="104" spans="1:13" s="13" customFormat="1" ht="13.5" x14ac:dyDescent="0.2">
      <c r="A104" s="28"/>
      <c r="B104" s="25"/>
      <c r="C104" s="38"/>
      <c r="D104" s="25"/>
      <c r="E104" s="38"/>
      <c r="F104" s="25"/>
      <c r="G104" s="38"/>
      <c r="H104" s="25"/>
      <c r="I104" s="38"/>
      <c r="J104" s="25"/>
      <c r="K104" s="38"/>
      <c r="L104" s="25"/>
      <c r="M104" s="14"/>
    </row>
    <row r="105" spans="1:13" s="13" customFormat="1" ht="13.5" x14ac:dyDescent="0.2">
      <c r="A105" s="28" t="s">
        <v>56</v>
      </c>
      <c r="B105" s="52">
        <f>D105+F105+H105+J105+L105</f>
        <v>627956</v>
      </c>
      <c r="C105" s="38"/>
      <c r="D105" s="52">
        <v>412377</v>
      </c>
      <c r="E105" s="38"/>
      <c r="F105" s="52">
        <v>138471</v>
      </c>
      <c r="G105" s="38"/>
      <c r="H105" s="52">
        <v>496</v>
      </c>
      <c r="I105" s="38"/>
      <c r="J105" s="52">
        <v>76612</v>
      </c>
      <c r="K105" s="38"/>
      <c r="L105" s="52">
        <v>0</v>
      </c>
      <c r="M105" s="14">
        <v>0</v>
      </c>
    </row>
    <row r="106" spans="1:13" s="13" customFormat="1" ht="13.5" x14ac:dyDescent="0.2">
      <c r="A106" s="28"/>
      <c r="B106" s="25"/>
      <c r="C106" s="38"/>
      <c r="D106" s="25"/>
      <c r="E106" s="38"/>
      <c r="F106" s="25"/>
      <c r="G106" s="38"/>
      <c r="H106" s="25"/>
      <c r="I106" s="38"/>
      <c r="J106" s="25"/>
      <c r="K106" s="38"/>
      <c r="L106" s="25"/>
      <c r="M106" s="14"/>
    </row>
    <row r="107" spans="1:13" s="13" customFormat="1" ht="13.5" x14ac:dyDescent="0.2">
      <c r="A107" s="28" t="s">
        <v>55</v>
      </c>
      <c r="B107" s="52">
        <f>D107+F107+H107+J107+L107</f>
        <v>333100</v>
      </c>
      <c r="C107" s="38"/>
      <c r="D107" s="52">
        <v>175586</v>
      </c>
      <c r="E107" s="38"/>
      <c r="F107" s="52">
        <v>68830</v>
      </c>
      <c r="G107" s="38"/>
      <c r="H107" s="52">
        <v>397</v>
      </c>
      <c r="I107" s="38"/>
      <c r="J107" s="52">
        <v>87969</v>
      </c>
      <c r="K107" s="38"/>
      <c r="L107" s="52">
        <v>318</v>
      </c>
      <c r="M107" s="14">
        <v>0</v>
      </c>
    </row>
    <row r="108" spans="1:13" s="13" customFormat="1" ht="13.5" x14ac:dyDescent="0.2">
      <c r="A108" s="28"/>
      <c r="B108" s="25"/>
      <c r="C108" s="38"/>
      <c r="D108" s="25"/>
      <c r="E108" s="38"/>
      <c r="F108" s="25"/>
      <c r="G108" s="38"/>
      <c r="H108" s="25"/>
      <c r="I108" s="38"/>
      <c r="J108" s="25"/>
      <c r="K108" s="38"/>
      <c r="L108" s="25"/>
      <c r="M108" s="14"/>
    </row>
    <row r="109" spans="1:13" s="13" customFormat="1" ht="13.5" x14ac:dyDescent="0.2">
      <c r="A109" s="28" t="s">
        <v>69</v>
      </c>
      <c r="B109" s="52">
        <f>D109+F109+H109+J109+L109</f>
        <v>462392</v>
      </c>
      <c r="C109" s="38"/>
      <c r="D109" s="52">
        <v>202247</v>
      </c>
      <c r="E109" s="38"/>
      <c r="F109" s="52">
        <v>52857</v>
      </c>
      <c r="G109" s="38"/>
      <c r="H109" s="52">
        <v>2710</v>
      </c>
      <c r="I109" s="38"/>
      <c r="J109" s="52">
        <v>101462</v>
      </c>
      <c r="K109" s="38"/>
      <c r="L109" s="52">
        <v>103116</v>
      </c>
      <c r="M109" s="14"/>
    </row>
    <row r="110" spans="1:13" s="13" customFormat="1" ht="13.5" x14ac:dyDescent="0.2">
      <c r="A110" s="28"/>
      <c r="B110" s="25"/>
      <c r="C110" s="38"/>
      <c r="D110" s="25"/>
      <c r="E110" s="38"/>
      <c r="F110" s="25"/>
      <c r="G110" s="38"/>
      <c r="H110" s="25"/>
      <c r="I110" s="38"/>
      <c r="J110" s="25"/>
      <c r="K110" s="38"/>
      <c r="L110" s="25"/>
      <c r="M110" s="14"/>
    </row>
    <row r="111" spans="1:13" s="13" customFormat="1" ht="13.5" x14ac:dyDescent="0.2">
      <c r="A111" s="28" t="s">
        <v>90</v>
      </c>
      <c r="B111" s="39">
        <f>B107+B105+B103+B101+B99+B97+B95+B93+B109</f>
        <v>2776635</v>
      </c>
      <c r="C111" s="38"/>
      <c r="D111" s="39">
        <f>D107+D105+D103+D101+D99+D97+D95+D93+D109</f>
        <v>1526131</v>
      </c>
      <c r="E111" s="38"/>
      <c r="F111" s="39">
        <f>F107+F105+F103+F101+F99+F97+F95+F93+F109</f>
        <v>497592</v>
      </c>
      <c r="G111" s="38"/>
      <c r="H111" s="39">
        <f>H107+H105+H103+H101+H99+H97+H95+H93+H109</f>
        <v>41875</v>
      </c>
      <c r="I111" s="38"/>
      <c r="J111" s="39">
        <f>J107+J105+J103+J101+J99+J97+J95+J93+J109</f>
        <v>605260</v>
      </c>
      <c r="K111" s="38"/>
      <c r="L111" s="39">
        <f>L107+L105+L103+L101+L99+L97+L95+L93+L109</f>
        <v>105777</v>
      </c>
      <c r="M111" s="14">
        <f>SUM(M107:M110)</f>
        <v>0</v>
      </c>
    </row>
    <row r="112" spans="1:13" s="13" customFormat="1" ht="13.5" x14ac:dyDescent="0.2">
      <c r="A112" s="27"/>
      <c r="B112" s="25"/>
      <c r="C112" s="38"/>
      <c r="D112" s="40"/>
      <c r="E112" s="38"/>
      <c r="F112" s="40"/>
      <c r="G112" s="38"/>
      <c r="H112" s="40"/>
      <c r="I112" s="38"/>
      <c r="J112" s="40"/>
      <c r="K112" s="38"/>
      <c r="L112" s="40"/>
      <c r="M112" s="14"/>
    </row>
    <row r="113" spans="1:13" s="13" customFormat="1" ht="13.5" x14ac:dyDescent="0.2">
      <c r="A113" s="27" t="s">
        <v>11</v>
      </c>
      <c r="B113" s="25"/>
      <c r="C113" s="38"/>
      <c r="D113" s="40"/>
      <c r="E113" s="38"/>
      <c r="F113" s="40"/>
      <c r="G113" s="38"/>
      <c r="H113" s="40"/>
      <c r="I113" s="38"/>
      <c r="J113" s="40"/>
      <c r="K113" s="38"/>
      <c r="L113" s="40"/>
      <c r="M113" s="14"/>
    </row>
    <row r="114" spans="1:13" s="13" customFormat="1" ht="13.5" x14ac:dyDescent="0.2">
      <c r="A114" s="28" t="s">
        <v>33</v>
      </c>
      <c r="B114" s="25">
        <f t="shared" ref="B114:B121" si="9">D114+F114+H114+J114+L114</f>
        <v>344357</v>
      </c>
      <c r="C114" s="38"/>
      <c r="D114" s="40">
        <v>208628</v>
      </c>
      <c r="E114" s="38"/>
      <c r="F114" s="40">
        <v>100095</v>
      </c>
      <c r="G114" s="38"/>
      <c r="H114" s="40">
        <v>6121</v>
      </c>
      <c r="I114" s="38"/>
      <c r="J114" s="40">
        <v>28231</v>
      </c>
      <c r="K114" s="38"/>
      <c r="L114" s="40">
        <v>1282</v>
      </c>
      <c r="M114" s="14">
        <v>0</v>
      </c>
    </row>
    <row r="115" spans="1:13" s="13" customFormat="1" ht="13.5" x14ac:dyDescent="0.2">
      <c r="A115" s="28" t="s">
        <v>51</v>
      </c>
      <c r="B115" s="25">
        <f t="shared" si="9"/>
        <v>2106749</v>
      </c>
      <c r="C115" s="38"/>
      <c r="D115" s="25">
        <v>425889</v>
      </c>
      <c r="E115" s="38"/>
      <c r="F115" s="25">
        <v>1068430</v>
      </c>
      <c r="G115" s="38"/>
      <c r="H115" s="25">
        <v>1761</v>
      </c>
      <c r="I115" s="38"/>
      <c r="J115" s="25">
        <v>588124</v>
      </c>
      <c r="K115" s="38"/>
      <c r="L115" s="25">
        <v>22545</v>
      </c>
      <c r="M115" s="14">
        <v>0</v>
      </c>
    </row>
    <row r="116" spans="1:13" s="13" customFormat="1" ht="13.5" x14ac:dyDescent="0.2">
      <c r="A116" s="28" t="s">
        <v>58</v>
      </c>
      <c r="B116" s="25">
        <f t="shared" si="9"/>
        <v>69407</v>
      </c>
      <c r="C116" s="38"/>
      <c r="D116" s="40">
        <v>47294</v>
      </c>
      <c r="E116" s="38"/>
      <c r="F116" s="40">
        <v>16997</v>
      </c>
      <c r="G116" s="38"/>
      <c r="H116" s="40">
        <v>0</v>
      </c>
      <c r="I116" s="38"/>
      <c r="J116" s="40">
        <v>4761</v>
      </c>
      <c r="K116" s="38"/>
      <c r="L116" s="40">
        <v>355</v>
      </c>
      <c r="M116" s="14"/>
    </row>
    <row r="117" spans="1:13" s="13" customFormat="1" ht="13.5" x14ac:dyDescent="0.2">
      <c r="A117" s="28" t="s">
        <v>91</v>
      </c>
      <c r="B117" s="25">
        <f t="shared" si="9"/>
        <v>281236</v>
      </c>
      <c r="C117" s="38"/>
      <c r="D117" s="40">
        <v>172759</v>
      </c>
      <c r="E117" s="38"/>
      <c r="F117" s="40">
        <v>102904</v>
      </c>
      <c r="G117" s="38"/>
      <c r="H117" s="40">
        <v>704</v>
      </c>
      <c r="I117" s="38"/>
      <c r="J117" s="40">
        <v>4514</v>
      </c>
      <c r="K117" s="38"/>
      <c r="L117" s="40">
        <v>355</v>
      </c>
      <c r="M117" s="14">
        <v>0</v>
      </c>
    </row>
    <row r="118" spans="1:13" s="13" customFormat="1" ht="13.5" x14ac:dyDescent="0.2">
      <c r="A118" s="25" t="s">
        <v>92</v>
      </c>
      <c r="B118" s="25">
        <f t="shared" si="9"/>
        <v>50193</v>
      </c>
      <c r="C118" s="40"/>
      <c r="D118" s="40">
        <v>26331</v>
      </c>
      <c r="E118" s="40"/>
      <c r="F118" s="40">
        <v>20673</v>
      </c>
      <c r="G118" s="40"/>
      <c r="H118" s="40">
        <v>0</v>
      </c>
      <c r="I118" s="40"/>
      <c r="J118" s="40">
        <v>3189</v>
      </c>
      <c r="K118" s="40"/>
      <c r="L118" s="40">
        <v>0</v>
      </c>
      <c r="M118" s="17"/>
    </row>
    <row r="119" spans="1:13" s="13" customFormat="1" ht="13.5" x14ac:dyDescent="0.2">
      <c r="A119" s="28" t="s">
        <v>17</v>
      </c>
      <c r="B119" s="25">
        <f t="shared" si="9"/>
        <v>611585</v>
      </c>
      <c r="C119" s="38"/>
      <c r="D119" s="25">
        <v>412497</v>
      </c>
      <c r="E119" s="38"/>
      <c r="F119" s="25">
        <v>135484</v>
      </c>
      <c r="G119" s="38"/>
      <c r="H119" s="25">
        <v>16559</v>
      </c>
      <c r="I119" s="38"/>
      <c r="J119" s="25">
        <v>46674</v>
      </c>
      <c r="K119" s="38"/>
      <c r="L119" s="25">
        <v>371</v>
      </c>
      <c r="M119" s="14">
        <v>0</v>
      </c>
    </row>
    <row r="120" spans="1:13" s="13" customFormat="1" ht="13.5" x14ac:dyDescent="0.2">
      <c r="A120" s="25" t="s">
        <v>61</v>
      </c>
      <c r="B120" s="25">
        <f t="shared" si="9"/>
        <v>64179</v>
      </c>
      <c r="C120" s="25"/>
      <c r="D120" s="25">
        <v>39945</v>
      </c>
      <c r="E120" s="25"/>
      <c r="F120" s="25">
        <v>23950</v>
      </c>
      <c r="G120" s="25"/>
      <c r="H120" s="25">
        <v>0</v>
      </c>
      <c r="I120" s="25"/>
      <c r="J120" s="25">
        <v>284</v>
      </c>
      <c r="K120" s="25"/>
      <c r="L120" s="25">
        <v>0</v>
      </c>
      <c r="M120" s="18"/>
    </row>
    <row r="121" spans="1:13" s="13" customFormat="1" ht="13.5" x14ac:dyDescent="0.2">
      <c r="A121" s="25" t="s">
        <v>104</v>
      </c>
      <c r="B121" s="25">
        <f t="shared" si="9"/>
        <v>349756</v>
      </c>
      <c r="C121" s="25"/>
      <c r="D121" s="25">
        <v>0</v>
      </c>
      <c r="E121" s="25"/>
      <c r="F121" s="25">
        <v>349756</v>
      </c>
      <c r="G121" s="25"/>
      <c r="H121" s="25">
        <v>0</v>
      </c>
      <c r="I121" s="25"/>
      <c r="J121" s="25">
        <v>0</v>
      </c>
      <c r="K121" s="25"/>
      <c r="L121" s="25">
        <v>0</v>
      </c>
      <c r="M121" s="18"/>
    </row>
    <row r="122" spans="1:13" s="13" customFormat="1" ht="13.5" x14ac:dyDescent="0.2">
      <c r="A122" s="28" t="s">
        <v>93</v>
      </c>
      <c r="B122" s="25">
        <f t="shared" ref="B122" si="10">D122+F122+H122+J122+L122</f>
        <v>224466</v>
      </c>
      <c r="C122" s="38"/>
      <c r="D122" s="40">
        <v>159644</v>
      </c>
      <c r="E122" s="38"/>
      <c r="F122" s="40">
        <v>58465</v>
      </c>
      <c r="G122" s="38"/>
      <c r="H122" s="40">
        <v>4080</v>
      </c>
      <c r="I122" s="38"/>
      <c r="J122" s="40">
        <v>2157</v>
      </c>
      <c r="K122" s="38"/>
      <c r="L122" s="40">
        <v>120</v>
      </c>
      <c r="M122" s="14">
        <v>0</v>
      </c>
    </row>
    <row r="123" spans="1:13" s="13" customFormat="1" ht="13.5" x14ac:dyDescent="0.2">
      <c r="A123" s="25" t="s">
        <v>62</v>
      </c>
      <c r="B123" s="25">
        <f>D123+F123+H123+J123+L123</f>
        <v>922927</v>
      </c>
      <c r="C123" s="40"/>
      <c r="D123" s="40">
        <v>141167</v>
      </c>
      <c r="E123" s="40"/>
      <c r="F123" s="40">
        <v>57493</v>
      </c>
      <c r="G123" s="40"/>
      <c r="H123" s="40">
        <v>6951</v>
      </c>
      <c r="I123" s="40"/>
      <c r="J123" s="40">
        <v>577341</v>
      </c>
      <c r="K123" s="40"/>
      <c r="L123" s="40">
        <v>139975</v>
      </c>
      <c r="M123" s="17"/>
    </row>
    <row r="124" spans="1:13" s="13" customFormat="1" ht="13.5" x14ac:dyDescent="0.2">
      <c r="A124" s="25" t="s">
        <v>65</v>
      </c>
      <c r="B124" s="25">
        <f t="shared" ref="B124:B129" si="11">D124+F124+H124+J124+L124</f>
        <v>123473</v>
      </c>
      <c r="C124" s="40"/>
      <c r="D124" s="40">
        <v>87916</v>
      </c>
      <c r="E124" s="40"/>
      <c r="F124" s="40">
        <v>33609</v>
      </c>
      <c r="G124" s="40"/>
      <c r="H124" s="40">
        <v>1588</v>
      </c>
      <c r="I124" s="40"/>
      <c r="J124" s="40">
        <v>360</v>
      </c>
      <c r="K124" s="40"/>
      <c r="L124" s="40">
        <v>0</v>
      </c>
      <c r="M124" s="17"/>
    </row>
    <row r="125" spans="1:13" s="13" customFormat="1" ht="13.5" x14ac:dyDescent="0.2">
      <c r="A125" s="28" t="s">
        <v>60</v>
      </c>
      <c r="B125" s="25">
        <f t="shared" si="11"/>
        <v>159734</v>
      </c>
      <c r="C125" s="38"/>
      <c r="D125" s="25">
        <v>53227</v>
      </c>
      <c r="E125" s="38"/>
      <c r="F125" s="25">
        <v>17143</v>
      </c>
      <c r="G125" s="38"/>
      <c r="H125" s="25">
        <v>0</v>
      </c>
      <c r="I125" s="38"/>
      <c r="J125" s="25">
        <v>88376</v>
      </c>
      <c r="K125" s="38"/>
      <c r="L125" s="25">
        <v>988</v>
      </c>
      <c r="M125" s="14"/>
    </row>
    <row r="126" spans="1:13" s="13" customFormat="1" ht="13.5" x14ac:dyDescent="0.2">
      <c r="A126" s="28" t="s">
        <v>18</v>
      </c>
      <c r="B126" s="25">
        <f t="shared" si="11"/>
        <v>174828</v>
      </c>
      <c r="C126" s="38"/>
      <c r="D126" s="25">
        <v>121694</v>
      </c>
      <c r="E126" s="38"/>
      <c r="F126" s="25">
        <v>51628</v>
      </c>
      <c r="G126" s="38"/>
      <c r="H126" s="25">
        <v>139</v>
      </c>
      <c r="I126" s="38"/>
      <c r="J126" s="25">
        <v>1367</v>
      </c>
      <c r="K126" s="38"/>
      <c r="L126" s="25">
        <v>0</v>
      </c>
      <c r="M126" s="14">
        <v>0</v>
      </c>
    </row>
    <row r="127" spans="1:13" s="13" customFormat="1" ht="13.5" x14ac:dyDescent="0.2">
      <c r="A127" s="28" t="s">
        <v>64</v>
      </c>
      <c r="B127" s="25">
        <f t="shared" si="11"/>
        <v>16430</v>
      </c>
      <c r="C127" s="38"/>
      <c r="D127" s="25">
        <v>0</v>
      </c>
      <c r="E127" s="38"/>
      <c r="F127" s="25">
        <v>0</v>
      </c>
      <c r="G127" s="38"/>
      <c r="H127" s="25">
        <v>0</v>
      </c>
      <c r="I127" s="38"/>
      <c r="J127" s="25">
        <v>16430</v>
      </c>
      <c r="K127" s="38"/>
      <c r="L127" s="25">
        <v>0</v>
      </c>
      <c r="M127" s="14"/>
    </row>
    <row r="128" spans="1:13" s="13" customFormat="1" ht="13.5" x14ac:dyDescent="0.2">
      <c r="A128" s="28" t="s">
        <v>59</v>
      </c>
      <c r="B128" s="25">
        <f t="shared" si="11"/>
        <v>326</v>
      </c>
      <c r="C128" s="38"/>
      <c r="D128" s="25">
        <v>0</v>
      </c>
      <c r="E128" s="38"/>
      <c r="F128" s="25">
        <v>0</v>
      </c>
      <c r="G128" s="38"/>
      <c r="H128" s="25">
        <v>0</v>
      </c>
      <c r="I128" s="38"/>
      <c r="J128" s="25">
        <v>326</v>
      </c>
      <c r="K128" s="38"/>
      <c r="L128" s="25">
        <v>0</v>
      </c>
      <c r="M128" s="14"/>
    </row>
    <row r="129" spans="1:13" s="13" customFormat="1" ht="13.5" x14ac:dyDescent="0.2">
      <c r="A129" s="25" t="s">
        <v>63</v>
      </c>
      <c r="B129" s="25">
        <f t="shared" si="11"/>
        <v>468104</v>
      </c>
      <c r="C129" s="25"/>
      <c r="D129" s="25">
        <v>311834</v>
      </c>
      <c r="E129" s="25"/>
      <c r="F129" s="25">
        <v>118769</v>
      </c>
      <c r="G129" s="25"/>
      <c r="H129" s="25">
        <v>479</v>
      </c>
      <c r="I129" s="25"/>
      <c r="J129" s="25">
        <v>36998</v>
      </c>
      <c r="K129" s="25"/>
      <c r="L129" s="25">
        <v>24</v>
      </c>
      <c r="M129" s="18"/>
    </row>
    <row r="130" spans="1:13" s="13" customFormat="1" ht="13.5" x14ac:dyDescent="0.2">
      <c r="A130" s="28" t="s">
        <v>94</v>
      </c>
      <c r="B130" s="39">
        <f>SUM(B114:B129)</f>
        <v>5967750</v>
      </c>
      <c r="C130" s="38"/>
      <c r="D130" s="39">
        <f>SUM(D114:D129)</f>
        <v>2208825</v>
      </c>
      <c r="E130" s="38"/>
      <c r="F130" s="39">
        <f>SUM(F114:F129)</f>
        <v>2155396</v>
      </c>
      <c r="G130" s="38"/>
      <c r="H130" s="39">
        <f>SUM(H114:H129)</f>
        <v>38382</v>
      </c>
      <c r="I130" s="38"/>
      <c r="J130" s="39">
        <f>SUM(J114:J129)</f>
        <v>1399132</v>
      </c>
      <c r="K130" s="38"/>
      <c r="L130" s="39">
        <f>SUM(L114:L129)</f>
        <v>166015</v>
      </c>
      <c r="M130" s="14">
        <f>SUM(M116:M129)</f>
        <v>0</v>
      </c>
    </row>
    <row r="131" spans="1:13" s="13" customFormat="1" ht="13.5" x14ac:dyDescent="0.2">
      <c r="A131" s="28"/>
      <c r="B131" s="25"/>
      <c r="C131" s="38"/>
      <c r="D131" s="58"/>
      <c r="E131" s="37"/>
      <c r="F131" s="58"/>
      <c r="G131" s="37"/>
      <c r="H131" s="58"/>
      <c r="I131" s="37"/>
      <c r="J131" s="58"/>
      <c r="K131" s="37"/>
      <c r="L131" s="58"/>
      <c r="M131" s="14"/>
    </row>
    <row r="132" spans="1:13" s="13" customFormat="1" ht="13.5" x14ac:dyDescent="0.2">
      <c r="A132" s="27" t="s">
        <v>95</v>
      </c>
      <c r="B132" s="25"/>
      <c r="C132" s="38"/>
      <c r="D132" s="40"/>
      <c r="E132" s="38"/>
      <c r="F132" s="40"/>
      <c r="G132" s="38"/>
      <c r="H132" s="40"/>
      <c r="I132" s="38"/>
      <c r="J132" s="40"/>
      <c r="K132" s="38"/>
      <c r="L132" s="40"/>
      <c r="M132" s="14"/>
    </row>
    <row r="133" spans="1:13" s="13" customFormat="1" ht="13.5" x14ac:dyDescent="0.2">
      <c r="A133" s="28" t="s">
        <v>96</v>
      </c>
      <c r="B133" s="25">
        <f>D133+F133+H133+J133+L133</f>
        <v>259239</v>
      </c>
      <c r="C133" s="38"/>
      <c r="D133" s="25">
        <v>111927</v>
      </c>
      <c r="E133" s="38"/>
      <c r="F133" s="25">
        <v>35472</v>
      </c>
      <c r="G133" s="38"/>
      <c r="H133" s="25">
        <v>0</v>
      </c>
      <c r="I133" s="38"/>
      <c r="J133" s="25">
        <v>44594</v>
      </c>
      <c r="K133" s="38"/>
      <c r="L133" s="25">
        <v>67246</v>
      </c>
      <c r="M133" s="14">
        <v>0</v>
      </c>
    </row>
    <row r="134" spans="1:13" s="13" customFormat="1" ht="13.5" x14ac:dyDescent="0.2">
      <c r="A134" s="28" t="s">
        <v>97</v>
      </c>
      <c r="B134" s="25">
        <f t="shared" ref="B134:B138" si="12">D134+F134+H134+J134+L134</f>
        <v>925125</v>
      </c>
      <c r="C134" s="38"/>
      <c r="D134" s="25">
        <v>357468</v>
      </c>
      <c r="E134" s="38"/>
      <c r="F134" s="25">
        <v>146361</v>
      </c>
      <c r="G134" s="38"/>
      <c r="H134" s="25">
        <v>51</v>
      </c>
      <c r="I134" s="38"/>
      <c r="J134" s="25">
        <v>387676</v>
      </c>
      <c r="K134" s="38"/>
      <c r="L134" s="25">
        <v>33569</v>
      </c>
      <c r="M134" s="14">
        <v>0</v>
      </c>
    </row>
    <row r="135" spans="1:13" s="13" customFormat="1" ht="13.5" x14ac:dyDescent="0.2">
      <c r="A135" s="28" t="s">
        <v>15</v>
      </c>
      <c r="B135" s="25">
        <f t="shared" si="12"/>
        <v>0</v>
      </c>
      <c r="C135" s="38"/>
      <c r="D135" s="25">
        <v>0</v>
      </c>
      <c r="E135" s="38"/>
      <c r="F135" s="25">
        <v>0</v>
      </c>
      <c r="G135" s="38"/>
      <c r="H135" s="25">
        <v>0</v>
      </c>
      <c r="I135" s="38"/>
      <c r="J135" s="25">
        <v>0</v>
      </c>
      <c r="K135" s="38"/>
      <c r="L135" s="25">
        <v>0</v>
      </c>
      <c r="M135" s="14"/>
    </row>
    <row r="136" spans="1:13" s="13" customFormat="1" ht="13.5" x14ac:dyDescent="0.2">
      <c r="A136" s="28" t="s">
        <v>16</v>
      </c>
      <c r="B136" s="25">
        <f t="shared" si="12"/>
        <v>282946</v>
      </c>
      <c r="C136" s="38"/>
      <c r="D136" s="40">
        <v>111810</v>
      </c>
      <c r="E136" s="38"/>
      <c r="F136" s="40">
        <v>51331</v>
      </c>
      <c r="G136" s="38"/>
      <c r="H136" s="40">
        <v>51</v>
      </c>
      <c r="I136" s="38"/>
      <c r="J136" s="40">
        <v>87861</v>
      </c>
      <c r="K136" s="38"/>
      <c r="L136" s="40">
        <v>31893</v>
      </c>
      <c r="M136" s="14">
        <v>0</v>
      </c>
    </row>
    <row r="137" spans="1:13" s="13" customFormat="1" ht="13.5" x14ac:dyDescent="0.2">
      <c r="A137" s="28" t="s">
        <v>98</v>
      </c>
      <c r="B137" s="25">
        <f t="shared" si="12"/>
        <v>1000642</v>
      </c>
      <c r="C137" s="38"/>
      <c r="D137" s="25">
        <v>169662</v>
      </c>
      <c r="E137" s="38"/>
      <c r="F137" s="25">
        <v>87318</v>
      </c>
      <c r="G137" s="38"/>
      <c r="H137" s="25">
        <v>0</v>
      </c>
      <c r="I137" s="38"/>
      <c r="J137" s="25">
        <v>743662</v>
      </c>
      <c r="K137" s="38"/>
      <c r="L137" s="25">
        <v>0</v>
      </c>
      <c r="M137" s="14">
        <v>0</v>
      </c>
    </row>
    <row r="138" spans="1:13" s="13" customFormat="1" ht="13.5" x14ac:dyDescent="0.2">
      <c r="A138" s="28" t="s">
        <v>99</v>
      </c>
      <c r="B138" s="25">
        <f t="shared" si="12"/>
        <v>334900</v>
      </c>
      <c r="C138" s="37"/>
      <c r="D138" s="25">
        <v>0</v>
      </c>
      <c r="E138" s="37"/>
      <c r="F138" s="25">
        <v>0</v>
      </c>
      <c r="G138" s="37"/>
      <c r="H138" s="25">
        <v>0</v>
      </c>
      <c r="I138" s="37"/>
      <c r="J138" s="25">
        <v>334900</v>
      </c>
      <c r="K138" s="37"/>
      <c r="L138" s="25">
        <v>0</v>
      </c>
      <c r="M138" s="15" t="s">
        <v>4</v>
      </c>
    </row>
    <row r="139" spans="1:13" s="13" customFormat="1" ht="13.5" x14ac:dyDescent="0.2">
      <c r="A139" s="28" t="s">
        <v>100</v>
      </c>
      <c r="B139" s="39">
        <f>SUM(B133:B138)</f>
        <v>2802852</v>
      </c>
      <c r="C139" s="38"/>
      <c r="D139" s="39">
        <f>SUM(D133:D138)</f>
        <v>750867</v>
      </c>
      <c r="E139" s="38"/>
      <c r="F139" s="39">
        <f>SUM(F133:F138)</f>
        <v>320482</v>
      </c>
      <c r="G139" s="37"/>
      <c r="H139" s="39">
        <f>SUM(H133:H138)</f>
        <v>102</v>
      </c>
      <c r="I139" s="37"/>
      <c r="J139" s="39">
        <f>SUM(J133:J138)</f>
        <v>1598693</v>
      </c>
      <c r="K139" s="38"/>
      <c r="L139" s="39">
        <f>SUM(L133:L138)</f>
        <v>132708</v>
      </c>
      <c r="M139" s="16">
        <f>SUM(M133:M138)</f>
        <v>0</v>
      </c>
    </row>
    <row r="140" spans="1:13" s="9" customFormat="1" ht="13.5" x14ac:dyDescent="0.25">
      <c r="A140" s="29"/>
      <c r="B140" s="20"/>
      <c r="C140" s="20"/>
      <c r="D140" s="19"/>
      <c r="E140" s="20"/>
      <c r="F140" s="19"/>
      <c r="G140" s="20"/>
      <c r="H140" s="19"/>
      <c r="I140" s="20"/>
      <c r="J140" s="19"/>
      <c r="K140" s="20"/>
      <c r="L140" s="19"/>
      <c r="M140" s="10"/>
    </row>
    <row r="141" spans="1:13" s="13" customFormat="1" ht="13.5" x14ac:dyDescent="0.2">
      <c r="A141" s="27" t="s">
        <v>101</v>
      </c>
      <c r="B141" s="52">
        <f>SUM(D141:L141)</f>
        <v>1472534</v>
      </c>
      <c r="C141" s="38"/>
      <c r="D141" s="25">
        <v>0</v>
      </c>
      <c r="E141" s="38"/>
      <c r="F141" s="25">
        <v>0</v>
      </c>
      <c r="G141" s="37"/>
      <c r="H141" s="25">
        <v>0</v>
      </c>
      <c r="I141" s="37"/>
      <c r="J141" s="25">
        <v>1472534</v>
      </c>
      <c r="K141" s="38"/>
      <c r="L141" s="25">
        <v>0</v>
      </c>
      <c r="M141" s="16"/>
    </row>
    <row r="142" spans="1:13" s="13" customFormat="1" ht="13.5" x14ac:dyDescent="0.2">
      <c r="A142" s="28"/>
      <c r="B142" s="25"/>
      <c r="C142" s="38"/>
      <c r="D142" s="39"/>
      <c r="E142" s="38"/>
      <c r="F142" s="39"/>
      <c r="G142" s="37"/>
      <c r="H142" s="39"/>
      <c r="I142" s="37"/>
      <c r="J142" s="39"/>
      <c r="K142" s="38"/>
      <c r="L142" s="39"/>
      <c r="M142" s="16"/>
    </row>
    <row r="143" spans="1:13" s="13" customFormat="1" ht="13.5" x14ac:dyDescent="0.2">
      <c r="A143" s="28" t="s">
        <v>103</v>
      </c>
      <c r="B143" s="39">
        <f>B141+B139+B130+B111+B90+B53</f>
        <v>33231734</v>
      </c>
      <c r="C143" s="25"/>
      <c r="D143" s="39">
        <f>D141+D139+D130+D111+D90+D53</f>
        <v>15370398</v>
      </c>
      <c r="E143" s="25"/>
      <c r="F143" s="39">
        <f>F141+F139+F130+F111+F90+F53</f>
        <v>6738476</v>
      </c>
      <c r="G143" s="25"/>
      <c r="H143" s="39">
        <f>H141+H139+H130+H111+H90+H53</f>
        <v>140804</v>
      </c>
      <c r="I143" s="25"/>
      <c r="J143" s="39">
        <f>J141+J139+J130+J111+J90+J53</f>
        <v>10431462</v>
      </c>
      <c r="K143" s="25"/>
      <c r="L143" s="39">
        <f>L141+L139+L130+L111+L90+L53</f>
        <v>550594</v>
      </c>
      <c r="M143" s="16"/>
    </row>
    <row r="144" spans="1:13" s="13" customFormat="1" ht="13.5" x14ac:dyDescent="0.2">
      <c r="A144" s="27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16"/>
    </row>
    <row r="145" spans="1:13" s="13" customFormat="1" ht="13.5" x14ac:dyDescent="0.2">
      <c r="A145" s="27" t="s">
        <v>13</v>
      </c>
      <c r="B145" s="25"/>
      <c r="C145" s="38"/>
      <c r="D145" s="25"/>
      <c r="E145" s="38"/>
      <c r="F145" s="25"/>
      <c r="G145" s="37"/>
      <c r="H145" s="25"/>
      <c r="I145" s="37"/>
      <c r="J145" s="25"/>
      <c r="K145" s="38"/>
      <c r="L145" s="25"/>
      <c r="M145" s="16"/>
    </row>
    <row r="146" spans="1:13" s="13" customFormat="1" ht="13.5" x14ac:dyDescent="0.2">
      <c r="A146" s="28" t="s">
        <v>14</v>
      </c>
      <c r="B146" s="52">
        <f>F146+H146+J146+L146+D146</f>
        <v>347463</v>
      </c>
      <c r="C146" s="38"/>
      <c r="D146" s="25">
        <v>0</v>
      </c>
      <c r="E146" s="38"/>
      <c r="F146" s="25">
        <v>0</v>
      </c>
      <c r="G146" s="37"/>
      <c r="H146" s="25">
        <v>0</v>
      </c>
      <c r="I146" s="37"/>
      <c r="J146" s="25">
        <v>347463</v>
      </c>
      <c r="K146" s="38"/>
      <c r="L146" s="25">
        <v>0</v>
      </c>
      <c r="M146" s="16"/>
    </row>
    <row r="147" spans="1:13" s="13" customFormat="1" ht="13.5" x14ac:dyDescent="0.2">
      <c r="A147" s="28"/>
      <c r="B147" s="25"/>
      <c r="C147" s="38"/>
      <c r="D147" s="39"/>
      <c r="E147" s="38"/>
      <c r="F147" s="39"/>
      <c r="G147" s="37"/>
      <c r="H147" s="39"/>
      <c r="I147" s="37"/>
      <c r="J147" s="39"/>
      <c r="K147" s="38"/>
      <c r="L147" s="39"/>
      <c r="M147" s="16"/>
    </row>
    <row r="148" spans="1:13" s="13" customFormat="1" ht="14.25" thickBot="1" x14ac:dyDescent="0.25">
      <c r="A148" s="28" t="s">
        <v>102</v>
      </c>
      <c r="B148" s="41">
        <f>B143+B146</f>
        <v>33579197</v>
      </c>
      <c r="C148" s="38"/>
      <c r="D148" s="41">
        <f>D143+D146</f>
        <v>15370398</v>
      </c>
      <c r="E148" s="38"/>
      <c r="F148" s="41">
        <f>F143+F146</f>
        <v>6738476</v>
      </c>
      <c r="G148" s="37"/>
      <c r="H148" s="41">
        <f>H143+H146</f>
        <v>140804</v>
      </c>
      <c r="I148" s="37"/>
      <c r="J148" s="41">
        <f>J143+J146</f>
        <v>10778925</v>
      </c>
      <c r="K148" s="38"/>
      <c r="L148" s="41">
        <f>L143+L146</f>
        <v>550594</v>
      </c>
      <c r="M148" s="16" t="e">
        <f>+#REF!+#REF!+M139+#REF!+#REF!+M111+M90+#REF!+M53</f>
        <v>#REF!</v>
      </c>
    </row>
    <row r="149" spans="1:13" s="44" customFormat="1" ht="13.5" thickTop="1" x14ac:dyDescent="0.2">
      <c r="A149" s="42"/>
      <c r="B149" s="43"/>
      <c r="I149" s="43"/>
    </row>
    <row r="150" spans="1:13" s="47" customFormat="1" ht="12.75" x14ac:dyDescent="0.2">
      <c r="A150" s="45"/>
      <c r="B150" s="46"/>
    </row>
    <row r="151" spans="1:13" s="50" customFormat="1" ht="12.75" x14ac:dyDescent="0.2">
      <c r="A151" s="48"/>
      <c r="B151" s="49"/>
    </row>
    <row r="152" spans="1:13" s="47" customFormat="1" ht="12.75" x14ac:dyDescent="0.2">
      <c r="A152" s="45"/>
      <c r="B152" s="46"/>
    </row>
    <row r="153" spans="1:13" s="47" customFormat="1" ht="12.75" x14ac:dyDescent="0.2">
      <c r="A153" s="45"/>
      <c r="B153" s="51"/>
    </row>
    <row r="154" spans="1:13" x14ac:dyDescent="0.2">
      <c r="B154" s="31"/>
      <c r="C154" s="21"/>
      <c r="D154" s="21"/>
      <c r="E154" s="21"/>
      <c r="F154" s="21"/>
      <c r="G154" s="21"/>
      <c r="H154" s="21"/>
      <c r="I154" s="21"/>
      <c r="J154" s="21"/>
      <c r="K154" s="21"/>
      <c r="L154" s="21"/>
    </row>
  </sheetData>
  <mergeCells count="4">
    <mergeCell ref="A1:A9"/>
    <mergeCell ref="B3:L3"/>
    <mergeCell ref="B5:L5"/>
    <mergeCell ref="B6:L6"/>
  </mergeCells>
  <phoneticPr fontId="0" type="noConversion"/>
  <conditionalFormatting sqref="A11:L14 A50:L55 A66:L67 A69:L71 A82:L85 A57:L64 A73:L75 A88:L92 A97:L100 A16:L46 A105:L148">
    <cfRule type="expression" dxfId="15" priority="19" stopIfTrue="1">
      <formula>MOD(ROW(),2)=0</formula>
    </cfRule>
  </conditionalFormatting>
  <conditionalFormatting sqref="A15:L15">
    <cfRule type="expression" dxfId="14" priority="17" stopIfTrue="1">
      <formula>MOD(ROW(),2)=0</formula>
    </cfRule>
  </conditionalFormatting>
  <conditionalFormatting sqref="A49:L49">
    <cfRule type="expression" dxfId="13" priority="16" stopIfTrue="1">
      <formula>MOD(ROW(),2)=0</formula>
    </cfRule>
  </conditionalFormatting>
  <conditionalFormatting sqref="A47:L48">
    <cfRule type="expression" dxfId="12" priority="15" stopIfTrue="1">
      <formula>MOD(ROW(),2)=0</formula>
    </cfRule>
  </conditionalFormatting>
  <conditionalFormatting sqref="A65:L65">
    <cfRule type="expression" dxfId="11" priority="14" stopIfTrue="1">
      <formula>MOD(ROW(),2)=0</formula>
    </cfRule>
  </conditionalFormatting>
  <conditionalFormatting sqref="A68:L68">
    <cfRule type="expression" dxfId="10" priority="13" stopIfTrue="1">
      <formula>MOD(ROW(),2)=0</formula>
    </cfRule>
  </conditionalFormatting>
  <conditionalFormatting sqref="A77:L79">
    <cfRule type="expression" dxfId="9" priority="12" stopIfTrue="1">
      <formula>MOD(ROW(),2)=0</formula>
    </cfRule>
  </conditionalFormatting>
  <conditionalFormatting sqref="A76:L76">
    <cfRule type="expression" dxfId="8" priority="11" stopIfTrue="1">
      <formula>MOD(ROW(),2)=0</formula>
    </cfRule>
  </conditionalFormatting>
  <conditionalFormatting sqref="A80:L81">
    <cfRule type="expression" dxfId="7" priority="10" stopIfTrue="1">
      <formula>MOD(ROW(),2)=0</formula>
    </cfRule>
  </conditionalFormatting>
  <conditionalFormatting sqref="A86:L87">
    <cfRule type="expression" dxfId="6" priority="9" stopIfTrue="1">
      <formula>MOD(ROW(),2)=0</formula>
    </cfRule>
  </conditionalFormatting>
  <conditionalFormatting sqref="A56:L56">
    <cfRule type="expression" dxfId="5" priority="8" stopIfTrue="1">
      <formula>MOD(ROW(),2)=0</formula>
    </cfRule>
  </conditionalFormatting>
  <conditionalFormatting sqref="A72:L72">
    <cfRule type="expression" dxfId="4" priority="7" stopIfTrue="1">
      <formula>MOD(ROW(),2)=0</formula>
    </cfRule>
  </conditionalFormatting>
  <conditionalFormatting sqref="A93:L94 A96:L96">
    <cfRule type="expression" dxfId="3" priority="5" stopIfTrue="1">
      <formula>MOD(ROW(),2)=0</formula>
    </cfRule>
  </conditionalFormatting>
  <conditionalFormatting sqref="A103:L104">
    <cfRule type="expression" dxfId="2" priority="4" stopIfTrue="1">
      <formula>MOD(ROW(),2)=0</formula>
    </cfRule>
  </conditionalFormatting>
  <conditionalFormatting sqref="A95:L95">
    <cfRule type="expression" dxfId="1" priority="2" stopIfTrue="1">
      <formula>MOD(ROW(),2)=0</formula>
    </cfRule>
  </conditionalFormatting>
  <conditionalFormatting sqref="A101:L102">
    <cfRule type="expression" dxfId="0" priority="1" stopIfTrue="1">
      <formula>MOD(ROW(),2)=0</formula>
    </cfRule>
  </conditionalFormatting>
  <printOptions horizontalCentered="1"/>
  <pageMargins left="0.5" right="0.5" top="0.5" bottom="0.5" header="0.5" footer="0.5"/>
  <pageSetup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C-2A</vt:lpstr>
      <vt:lpstr>'C-2A'!Print_Titles</vt:lpstr>
    </vt:vector>
  </TitlesOfParts>
  <Company>LSUS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Adnan M. Samhan</dc:creator>
  <cp:lastModifiedBy>Financial System Services</cp:lastModifiedBy>
  <cp:lastPrinted>2017-11-06T19:14:31Z</cp:lastPrinted>
  <dcterms:created xsi:type="dcterms:W3CDTF">2002-09-16T12:07:30Z</dcterms:created>
  <dcterms:modified xsi:type="dcterms:W3CDTF">2017-11-07T17:08:08Z</dcterms:modified>
</cp:coreProperties>
</file>