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Ag Center\Excel\"/>
    </mc:Choice>
  </mc:AlternateContent>
  <bookViews>
    <workbookView xWindow="0" yWindow="0" windowWidth="28800" windowHeight="11400"/>
  </bookViews>
  <sheets>
    <sheet name="Sheet1" sheetId="1" r:id="rId1"/>
  </sheets>
  <definedNames>
    <definedName name="_xlnm.Print_Area" localSheetId="0">Sheet1!$A$1:$H$55</definedName>
    <definedName name="_xlnm.Print_Titles" localSheetId="0">Sheet1!$1:$11</definedName>
  </definedNames>
  <calcPr calcId="162913"/>
</workbook>
</file>

<file path=xl/calcChain.xml><?xml version="1.0" encoding="utf-8"?>
<calcChain xmlns="http://schemas.openxmlformats.org/spreadsheetml/2006/main">
  <c r="F43" i="1" l="1"/>
  <c r="F31" i="1"/>
  <c r="F52" i="1" s="1"/>
  <c r="F55" i="1" s="1"/>
  <c r="F61" i="1" s="1"/>
  <c r="F62" i="1" s="1"/>
  <c r="F66" i="1" s="1"/>
  <c r="D31" i="1"/>
  <c r="H31" i="1" s="1"/>
  <c r="H32" i="1"/>
  <c r="H23" i="1"/>
  <c r="H24" i="1" s="1"/>
  <c r="B52" i="1"/>
  <c r="B55" i="1" s="1"/>
  <c r="B27" i="1"/>
  <c r="B24" i="1"/>
  <c r="B28" i="1" s="1"/>
  <c r="H26" i="1"/>
  <c r="H27" i="1" s="1"/>
  <c r="H36" i="1"/>
  <c r="H50" i="1"/>
  <c r="H48" i="1"/>
  <c r="H46" i="1"/>
  <c r="H44" i="1"/>
  <c r="H40" i="1"/>
  <c r="H38" i="1"/>
  <c r="H35" i="1"/>
  <c r="H33" i="1"/>
  <c r="H22" i="1"/>
  <c r="H14" i="1"/>
  <c r="H64" i="1" s="1"/>
  <c r="D52" i="1"/>
  <c r="H52" i="1" s="1"/>
  <c r="H41" i="1"/>
  <c r="F27" i="1"/>
  <c r="D27" i="1"/>
  <c r="D28" i="1" s="1"/>
  <c r="D55" i="1" s="1"/>
  <c r="D61" i="1" s="1"/>
  <c r="D62" i="1" s="1"/>
  <c r="D66" i="1" s="1"/>
  <c r="D24" i="1"/>
  <c r="F24" i="1"/>
  <c r="H20" i="1"/>
  <c r="B64" i="1"/>
  <c r="H51" i="1"/>
  <c r="F15" i="1"/>
  <c r="D15" i="1"/>
  <c r="H15" i="1" s="1"/>
  <c r="H49" i="1"/>
  <c r="H37" i="1"/>
  <c r="H42" i="1"/>
  <c r="C64" i="1"/>
  <c r="C66" i="1" s="1"/>
  <c r="E66" i="1"/>
  <c r="G64" i="1"/>
  <c r="G66" i="1" s="1"/>
  <c r="C61" i="1"/>
  <c r="E61" i="1"/>
  <c r="G61" i="1"/>
  <c r="H43" i="1"/>
  <c r="H45" i="1"/>
  <c r="H21" i="1"/>
  <c r="H39" i="1"/>
  <c r="H34" i="1"/>
  <c r="H47" i="1"/>
  <c r="F28" i="1"/>
  <c r="B61" i="1" l="1"/>
  <c r="B62" i="1" s="1"/>
  <c r="B66" i="1" s="1"/>
  <c r="H55" i="1"/>
  <c r="H61" i="1" s="1"/>
  <c r="H62" i="1" s="1"/>
  <c r="H66" i="1" s="1"/>
  <c r="H28" i="1"/>
</calcChain>
</file>

<file path=xl/sharedStrings.xml><?xml version="1.0" encoding="utf-8"?>
<sst xmlns="http://schemas.openxmlformats.org/spreadsheetml/2006/main" count="84" uniqueCount="82">
  <si>
    <t>Balance</t>
  </si>
  <si>
    <t>Allocations</t>
  </si>
  <si>
    <t>Expenditures</t>
  </si>
  <si>
    <t xml:space="preserve"> </t>
  </si>
  <si>
    <t>per plant report</t>
  </si>
  <si>
    <t xml:space="preserve"> State of Louisiana:</t>
  </si>
  <si>
    <t xml:space="preserve">   Facility Planning and Control -</t>
  </si>
  <si>
    <t xml:space="preserve">     Animal and food science facility</t>
  </si>
  <si>
    <t xml:space="preserve"> Transfers from other funds:</t>
  </si>
  <si>
    <t xml:space="preserve">   Unrestricted -</t>
  </si>
  <si>
    <t xml:space="preserve">     Agricultural improvements</t>
  </si>
  <si>
    <t xml:space="preserve">     Louisiana House</t>
  </si>
  <si>
    <t xml:space="preserve">         Total transfers from other funds</t>
  </si>
  <si>
    <t xml:space="preserve"> Other sources:</t>
  </si>
  <si>
    <t xml:space="preserve">     Burden research station improvements</t>
  </si>
  <si>
    <t xml:space="preserve">     Camp Grant Walker improvements</t>
  </si>
  <si>
    <t xml:space="preserve">     Central station improvements</t>
  </si>
  <si>
    <t xml:space="preserve">     Experiment station improvements</t>
  </si>
  <si>
    <t xml:space="preserve">     Food science improvements</t>
  </si>
  <si>
    <t xml:space="preserve">     Hammond research station improvements</t>
  </si>
  <si>
    <t xml:space="preserve">     Hill farm research station improvements</t>
  </si>
  <si>
    <t xml:space="preserve">     Idlewild research station improvements</t>
  </si>
  <si>
    <t xml:space="preserve">     Red river research station improvements</t>
  </si>
  <si>
    <t xml:space="preserve">     Southeast research station improvements</t>
  </si>
  <si>
    <t xml:space="preserve">         Total other sources</t>
  </si>
  <si>
    <t xml:space="preserve">           Total</t>
  </si>
  <si>
    <t xml:space="preserve">     Information tech infrastructure improvements</t>
  </si>
  <si>
    <t xml:space="preserve">     Sweet potato research station improvements</t>
  </si>
  <si>
    <t xml:space="preserve">       Callegari water quality lab service center</t>
  </si>
  <si>
    <t xml:space="preserve">       Central analytical instruments lab service center</t>
  </si>
  <si>
    <t xml:space="preserve">       LCES copy service center </t>
  </si>
  <si>
    <t>per spreadsheet</t>
  </si>
  <si>
    <t>sfp</t>
  </si>
  <si>
    <t xml:space="preserve">       Total State Facility Planning and Control</t>
  </si>
  <si>
    <t>ANALYSIS E</t>
  </si>
  <si>
    <t>Analysis of Changes In Unexpended Plant Fund Balances</t>
  </si>
  <si>
    <t xml:space="preserve">     Coastal area research station improvements</t>
  </si>
  <si>
    <t xml:space="preserve">     Sugar research station improvements</t>
  </si>
  <si>
    <t xml:space="preserve">     Veterinary science containment facility</t>
  </si>
  <si>
    <t xml:space="preserve">     Dean Lee research station improvements</t>
  </si>
  <si>
    <t xml:space="preserve">     Plant, environment, and soil sciences improvements</t>
  </si>
  <si>
    <t xml:space="preserve">       Isolation facility service center</t>
  </si>
  <si>
    <t xml:space="preserve">      Equipment reserves --</t>
  </si>
  <si>
    <t xml:space="preserve">   Restricted -</t>
  </si>
  <si>
    <t xml:space="preserve">           Total unrestricted</t>
  </si>
  <si>
    <t xml:space="preserve">       Iberia research station</t>
  </si>
  <si>
    <t xml:space="preserve">           Total restricted</t>
  </si>
  <si>
    <t xml:space="preserve">     Callegari Environment Center Administration Building</t>
  </si>
  <si>
    <t>PJ000412</t>
  </si>
  <si>
    <t>PJ000410</t>
  </si>
  <si>
    <t>PJ000411</t>
  </si>
  <si>
    <t>PJ000409</t>
  </si>
  <si>
    <t>PJ000408</t>
  </si>
  <si>
    <t>PJ000407</t>
  </si>
  <si>
    <t>PJ000406</t>
  </si>
  <si>
    <t>PJ000404</t>
  </si>
  <si>
    <t>PJ000403</t>
  </si>
  <si>
    <t>PJ000401</t>
  </si>
  <si>
    <t>PJ000400</t>
  </si>
  <si>
    <t>PJ000399</t>
  </si>
  <si>
    <t>PJ000396</t>
  </si>
  <si>
    <t>PJ000395</t>
  </si>
  <si>
    <t>PJ000394</t>
  </si>
  <si>
    <t>PJ000393</t>
  </si>
  <si>
    <t>PJ000391</t>
  </si>
  <si>
    <t>PJ000389</t>
  </si>
  <si>
    <t>PJ000388</t>
  </si>
  <si>
    <t>PJ000387</t>
  </si>
  <si>
    <t>PJ000386</t>
  </si>
  <si>
    <t>PJ000385</t>
  </si>
  <si>
    <t>PJ000384</t>
  </si>
  <si>
    <t>PJ000381</t>
  </si>
  <si>
    <t>PJ000379</t>
  </si>
  <si>
    <t>PJ000375</t>
  </si>
  <si>
    <t>PJ000376</t>
  </si>
  <si>
    <t>PJ000377</t>
  </si>
  <si>
    <t>PJ000382</t>
  </si>
  <si>
    <t>PJ000382  WHICH WAS USED TO BALANCE UR FUND, BEG BALANCE CHANGED</t>
  </si>
  <si>
    <t>PJ000573</t>
  </si>
  <si>
    <t>PJ000588</t>
  </si>
  <si>
    <t xml:space="preserve">     Ag chemistry</t>
  </si>
  <si>
    <t>For the year ended June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</si>
</sst>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d\,\ yyyy;@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rgb="FF461D7C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20"/>
      <name val="Calibri"/>
      <family val="2"/>
      <scheme val="minor"/>
    </font>
    <font>
      <b/>
      <sz val="11"/>
      <color rgb="FF461D7C"/>
      <name val="Calibri"/>
      <family val="2"/>
      <scheme val="minor"/>
    </font>
    <font>
      <b/>
      <sz val="9"/>
      <color rgb="FF461D7C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164" fontId="3" fillId="0" borderId="0" xfId="2" applyNumberFormat="1" applyFont="1" applyAlignment="1" applyProtection="1">
      <alignment vertical="center"/>
    </xf>
    <xf numFmtId="0" fontId="4" fillId="0" borderId="0" xfId="0" applyFont="1"/>
    <xf numFmtId="164" fontId="4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6" fillId="0" borderId="0" xfId="2" applyNumberFormat="1" applyFont="1" applyFill="1" applyBorder="1" applyAlignment="1" applyProtection="1">
      <alignment vertical="center"/>
    </xf>
    <xf numFmtId="164" fontId="7" fillId="0" borderId="0" xfId="2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7" fillId="0" borderId="0" xfId="2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Alignment="1" applyProtection="1">
      <alignment vertical="center"/>
    </xf>
    <xf numFmtId="164" fontId="4" fillId="0" borderId="0" xfId="1" applyNumberFormat="1" applyFont="1" applyAlignment="1" applyProtection="1">
      <alignment horizontal="center" vertical="center"/>
    </xf>
    <xf numFmtId="166" fontId="4" fillId="0" borderId="1" xfId="1" applyNumberFormat="1" applyFont="1" applyBorder="1" applyAlignment="1" applyProtection="1">
      <alignment horizontal="center" vertical="center"/>
    </xf>
    <xf numFmtId="164" fontId="4" fillId="0" borderId="0" xfId="1" applyNumberFormat="1" applyFont="1" applyBorder="1" applyAlignment="1" applyProtection="1">
      <alignment vertical="center"/>
    </xf>
    <xf numFmtId="164" fontId="4" fillId="0" borderId="1" xfId="1" applyNumberFormat="1" applyFont="1" applyBorder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vertical="center"/>
    </xf>
    <xf numFmtId="0" fontId="4" fillId="0" borderId="0" xfId="0" applyFont="1" applyFill="1"/>
    <xf numFmtId="0" fontId="4" fillId="2" borderId="0" xfId="0" applyFont="1" applyFill="1"/>
    <xf numFmtId="44" fontId="4" fillId="0" borderId="0" xfId="3" applyFont="1" applyFill="1" applyAlignment="1" applyProtection="1">
      <alignment vertical="center"/>
    </xf>
    <xf numFmtId="165" fontId="4" fillId="0" borderId="0" xfId="3" applyNumberFormat="1" applyFont="1" applyFill="1" applyAlignment="1" applyProtection="1">
      <alignment vertical="center"/>
    </xf>
    <xf numFmtId="164" fontId="4" fillId="0" borderId="2" xfId="1" applyNumberFormat="1" applyFont="1" applyFill="1" applyBorder="1" applyAlignment="1" applyProtection="1">
      <alignment vertical="center"/>
    </xf>
    <xf numFmtId="0" fontId="4" fillId="3" borderId="0" xfId="0" applyFont="1" applyFill="1"/>
    <xf numFmtId="164" fontId="4" fillId="0" borderId="3" xfId="1" applyNumberFormat="1" applyFont="1" applyFill="1" applyBorder="1" applyAlignment="1" applyProtection="1">
      <alignment vertical="center"/>
    </xf>
    <xf numFmtId="165" fontId="4" fillId="0" borderId="4" xfId="3" applyNumberFormat="1" applyFont="1" applyFill="1" applyBorder="1" applyAlignment="1" applyProtection="1">
      <alignment vertical="center"/>
    </xf>
    <xf numFmtId="164" fontId="8" fillId="0" borderId="0" xfId="1" applyNumberFormat="1" applyFont="1" applyFill="1" applyAlignment="1" applyProtection="1">
      <alignment vertical="center"/>
    </xf>
    <xf numFmtId="43" fontId="9" fillId="0" borderId="0" xfId="1" applyFont="1" applyFill="1" applyAlignment="1" applyProtection="1">
      <alignment horizontal="right" vertical="center"/>
    </xf>
    <xf numFmtId="164" fontId="9" fillId="0" borderId="0" xfId="1" applyNumberFormat="1" applyFont="1" applyFill="1" applyAlignment="1" applyProtection="1">
      <alignment vertical="center"/>
    </xf>
    <xf numFmtId="164" fontId="4" fillId="0" borderId="0" xfId="0" applyNumberFormat="1" applyFont="1" applyFill="1"/>
    <xf numFmtId="43" fontId="9" fillId="0" borderId="0" xfId="1" applyFont="1" applyFill="1" applyAlignment="1">
      <alignment horizontal="right"/>
    </xf>
    <xf numFmtId="164" fontId="9" fillId="0" borderId="5" xfId="1" applyNumberFormat="1" applyFont="1" applyFill="1" applyBorder="1"/>
    <xf numFmtId="164" fontId="9" fillId="0" borderId="0" xfId="1" applyNumberFormat="1" applyFont="1" applyFill="1" applyBorder="1"/>
    <xf numFmtId="164" fontId="9" fillId="0" borderId="0" xfId="0" applyNumberFormat="1" applyFont="1" applyFill="1"/>
    <xf numFmtId="0" fontId="4" fillId="0" borderId="0" xfId="0" applyFont="1" applyFill="1" applyBorder="1"/>
    <xf numFmtId="0" fontId="4" fillId="0" borderId="0" xfId="0" applyFont="1" applyAlignment="1">
      <alignment horizontal="right"/>
    </xf>
    <xf numFmtId="164" fontId="4" fillId="0" borderId="5" xfId="0" applyNumberFormat="1" applyFont="1" applyBorder="1"/>
    <xf numFmtId="164" fontId="4" fillId="0" borderId="0" xfId="0" applyNumberFormat="1" applyFont="1"/>
    <xf numFmtId="164" fontId="10" fillId="0" borderId="0" xfId="2" applyNumberFormat="1" applyFont="1" applyFill="1" applyBorder="1" applyAlignment="1" applyProtection="1">
      <alignment horizontal="center" vertical="center"/>
    </xf>
    <xf numFmtId="164" fontId="10" fillId="0" borderId="0" xfId="2" applyNumberFormat="1" applyFont="1" applyFill="1" applyBorder="1" applyAlignment="1" applyProtection="1">
      <alignment vertical="center"/>
    </xf>
  </cellXfs>
  <cellStyles count="4">
    <cellStyle name="Comma" xfId="1" builtinId="3"/>
    <cellStyle name="Comma 2 2" xfId="2"/>
    <cellStyle name="Currency" xfId="3" builtinId="4"/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9525</xdr:rowOff>
    </xdr:from>
    <xdr:to>
      <xdr:col>0</xdr:col>
      <xdr:colOff>2438400</xdr:colOff>
      <xdr:row>8</xdr:row>
      <xdr:rowOff>28575</xdr:rowOff>
    </xdr:to>
    <xdr:pic>
      <xdr:nvPicPr>
        <xdr:cNvPr id="1138" name="Picture 1" descr="ag center logo&#10;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1450"/>
          <a:ext cx="20288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0"/>
  <sheetViews>
    <sheetView tabSelected="1" zoomScaleNormal="100" zoomScaleSheetLayoutView="100" workbookViewId="0">
      <selection activeCell="O12" sqref="O12"/>
    </sheetView>
  </sheetViews>
  <sheetFormatPr defaultRowHeight="12.75" x14ac:dyDescent="0.2"/>
  <cols>
    <col min="1" max="1" width="46.7109375" style="2" bestFit="1" customWidth="1"/>
    <col min="2" max="2" width="14.42578125" style="2" customWidth="1"/>
    <col min="3" max="3" width="1.7109375" style="2" customWidth="1"/>
    <col min="4" max="4" width="14" style="2" customWidth="1"/>
    <col min="5" max="5" width="1.7109375" style="2" customWidth="1"/>
    <col min="6" max="6" width="14.7109375" style="2" customWidth="1"/>
    <col min="7" max="7" width="1.7109375" style="2" customWidth="1"/>
    <col min="8" max="8" width="15.140625" style="2" customWidth="1"/>
    <col min="9" max="9" width="4.5703125" style="2" customWidth="1"/>
    <col min="10" max="13" width="0" style="2" hidden="1" customWidth="1"/>
    <col min="14" max="16384" width="9.140625" style="2"/>
  </cols>
  <sheetData>
    <row r="1" spans="1:30" x14ac:dyDescent="0.2">
      <c r="A1" s="1"/>
      <c r="H1" s="3"/>
    </row>
    <row r="2" spans="1:30" ht="10.5" customHeight="1" x14ac:dyDescent="0.2">
      <c r="A2" s="1"/>
      <c r="H2" s="4"/>
    </row>
    <row r="3" spans="1:30" ht="15.75" x14ac:dyDescent="0.2">
      <c r="A3" s="1"/>
      <c r="C3" s="36"/>
      <c r="D3" s="36"/>
      <c r="E3" s="35" t="s">
        <v>34</v>
      </c>
      <c r="G3" s="36"/>
      <c r="H3" s="36"/>
    </row>
    <row r="4" spans="1:30" ht="8.25" customHeight="1" x14ac:dyDescent="0.2">
      <c r="A4" s="1"/>
      <c r="B4" s="5"/>
      <c r="C4" s="36"/>
      <c r="D4" s="36"/>
      <c r="E4" s="36"/>
      <c r="F4" s="36"/>
      <c r="G4" s="36"/>
      <c r="H4" s="4"/>
    </row>
    <row r="5" spans="1:30" ht="15.75" x14ac:dyDescent="0.2">
      <c r="A5" s="1"/>
      <c r="C5" s="36"/>
      <c r="D5" s="36"/>
      <c r="E5" s="35" t="s">
        <v>35</v>
      </c>
      <c r="F5" s="36"/>
      <c r="G5" s="36"/>
      <c r="H5" s="36"/>
    </row>
    <row r="6" spans="1:30" ht="15.75" x14ac:dyDescent="0.2">
      <c r="A6" s="1"/>
      <c r="C6" s="36"/>
      <c r="D6" s="36"/>
      <c r="E6" s="35" t="s">
        <v>81</v>
      </c>
      <c r="F6" s="36"/>
      <c r="G6" s="36"/>
      <c r="H6" s="36"/>
    </row>
    <row r="7" spans="1:30" ht="10.5" customHeight="1" x14ac:dyDescent="0.2">
      <c r="A7" s="1"/>
      <c r="B7" s="6"/>
      <c r="C7" s="6"/>
      <c r="D7" s="6"/>
      <c r="E7" s="6"/>
      <c r="F7" s="6"/>
      <c r="G7" s="6"/>
      <c r="H7" s="7"/>
    </row>
    <row r="8" spans="1:30" x14ac:dyDescent="0.2">
      <c r="A8" s="1"/>
      <c r="B8" s="8"/>
      <c r="C8" s="8"/>
      <c r="D8" s="8"/>
      <c r="E8" s="8"/>
      <c r="F8" s="8"/>
      <c r="G8" s="8"/>
      <c r="H8" s="3"/>
    </row>
    <row r="9" spans="1:30" x14ac:dyDescent="0.2">
      <c r="A9" s="9"/>
      <c r="B9" s="10" t="s">
        <v>0</v>
      </c>
      <c r="C9" s="9"/>
      <c r="D9" s="9"/>
      <c r="E9" s="9"/>
      <c r="F9" s="9"/>
      <c r="G9" s="9"/>
      <c r="H9" s="10" t="s">
        <v>0</v>
      </c>
    </row>
    <row r="10" spans="1:30" x14ac:dyDescent="0.2">
      <c r="A10" s="9"/>
      <c r="B10" s="11">
        <v>43281</v>
      </c>
      <c r="C10" s="12"/>
      <c r="D10" s="13" t="s">
        <v>1</v>
      </c>
      <c r="E10" s="12"/>
      <c r="F10" s="13" t="s">
        <v>2</v>
      </c>
      <c r="G10" s="12"/>
      <c r="H10" s="11">
        <v>43646</v>
      </c>
    </row>
    <row r="11" spans="1:30" s="15" customFormat="1" x14ac:dyDescent="0.2">
      <c r="A11" s="14"/>
      <c r="B11" s="14"/>
      <c r="C11" s="14"/>
      <c r="D11" s="14"/>
      <c r="E11" s="14"/>
      <c r="F11" s="14"/>
      <c r="G11" s="14"/>
      <c r="H11" s="14"/>
    </row>
    <row r="12" spans="1:30" s="16" customFormat="1" x14ac:dyDescent="0.2">
      <c r="A12" s="14" t="s">
        <v>5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s="15" customFormat="1" x14ac:dyDescent="0.2">
      <c r="A13" s="14" t="s">
        <v>6</v>
      </c>
      <c r="B13" s="14"/>
      <c r="C13" s="14"/>
      <c r="D13" s="14"/>
      <c r="E13" s="14"/>
      <c r="F13" s="14"/>
      <c r="G13" s="14"/>
      <c r="H13" s="14"/>
    </row>
    <row r="14" spans="1:30" s="16" customFormat="1" x14ac:dyDescent="0.2">
      <c r="A14" s="14" t="s">
        <v>7</v>
      </c>
      <c r="B14" s="17">
        <v>0</v>
      </c>
      <c r="C14" s="14"/>
      <c r="D14" s="18">
        <v>149018</v>
      </c>
      <c r="E14" s="14"/>
      <c r="F14" s="18">
        <v>149018</v>
      </c>
      <c r="G14" s="14"/>
      <c r="H14" s="17">
        <f>B14+D14-F14</f>
        <v>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s="16" customFormat="1" x14ac:dyDescent="0.2">
      <c r="A15" s="14" t="s">
        <v>33</v>
      </c>
      <c r="B15" s="19">
        <v>0</v>
      </c>
      <c r="C15" s="14"/>
      <c r="D15" s="19">
        <f>SUM(D14:D14)</f>
        <v>149018</v>
      </c>
      <c r="E15" s="14"/>
      <c r="F15" s="19">
        <f>SUM(F14:F14)</f>
        <v>149018</v>
      </c>
      <c r="G15" s="14"/>
      <c r="H15" s="19">
        <f>B15+D15-F15</f>
        <v>0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s="16" customFormat="1" x14ac:dyDescent="0.2">
      <c r="A16" s="14"/>
      <c r="B16" s="14"/>
      <c r="C16" s="14"/>
      <c r="D16" s="14"/>
      <c r="E16" s="14"/>
      <c r="F16" s="14"/>
      <c r="G16" s="14"/>
      <c r="H16" s="14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s="15" customFormat="1" x14ac:dyDescent="0.2">
      <c r="A17" s="14" t="s">
        <v>8</v>
      </c>
      <c r="B17" s="14"/>
      <c r="C17" s="14"/>
      <c r="D17" s="14"/>
      <c r="E17" s="14"/>
      <c r="F17" s="14"/>
      <c r="G17" s="14"/>
      <c r="H17" s="14"/>
    </row>
    <row r="18" spans="1:30" s="16" customFormat="1" x14ac:dyDescent="0.2">
      <c r="A18" s="14" t="s">
        <v>9</v>
      </c>
      <c r="B18" s="14"/>
      <c r="C18" s="14"/>
      <c r="D18" s="14"/>
      <c r="E18" s="14"/>
      <c r="F18" s="14"/>
      <c r="G18" s="14"/>
      <c r="H18" s="14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s="16" customFormat="1" x14ac:dyDescent="0.2">
      <c r="A19" s="14" t="s">
        <v>42</v>
      </c>
      <c r="B19" s="14"/>
      <c r="C19" s="14"/>
      <c r="D19" s="14"/>
      <c r="E19" s="14"/>
      <c r="F19" s="14"/>
      <c r="G19" s="14"/>
      <c r="H19" s="1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s="16" customFormat="1" x14ac:dyDescent="0.2">
      <c r="A20" s="14" t="s">
        <v>28</v>
      </c>
      <c r="B20" s="14">
        <v>130903</v>
      </c>
      <c r="C20" s="14"/>
      <c r="D20" s="14">
        <v>21260</v>
      </c>
      <c r="E20" s="14"/>
      <c r="F20" s="14">
        <v>5568</v>
      </c>
      <c r="G20" s="14"/>
      <c r="H20" s="14">
        <f>B20+D20-F20</f>
        <v>146595</v>
      </c>
      <c r="I20" s="15"/>
      <c r="J20" s="20" t="s">
        <v>60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s="15" customFormat="1" x14ac:dyDescent="0.2">
      <c r="A21" s="14" t="s">
        <v>29</v>
      </c>
      <c r="B21" s="14">
        <v>25788</v>
      </c>
      <c r="C21" s="14"/>
      <c r="D21" s="14">
        <v>0</v>
      </c>
      <c r="E21" s="14"/>
      <c r="F21" s="14">
        <v>0</v>
      </c>
      <c r="G21" s="14"/>
      <c r="H21" s="14">
        <f>B21+D21-F21</f>
        <v>25788</v>
      </c>
      <c r="J21" s="20" t="s">
        <v>66</v>
      </c>
    </row>
    <row r="22" spans="1:30" s="16" customFormat="1" x14ac:dyDescent="0.2">
      <c r="A22" s="14" t="s">
        <v>41</v>
      </c>
      <c r="B22" s="14">
        <v>112</v>
      </c>
      <c r="C22" s="14"/>
      <c r="D22" s="14">
        <v>0</v>
      </c>
      <c r="E22" s="14"/>
      <c r="F22" s="14">
        <v>0</v>
      </c>
      <c r="G22" s="14"/>
      <c r="H22" s="14">
        <f>B22+D22-F22</f>
        <v>112</v>
      </c>
      <c r="I22" s="15"/>
      <c r="J22" s="20" t="s">
        <v>58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s="15" customFormat="1" x14ac:dyDescent="0.2">
      <c r="A23" s="14" t="s">
        <v>30</v>
      </c>
      <c r="B23" s="14">
        <v>27305</v>
      </c>
      <c r="C23" s="14"/>
      <c r="D23" s="14">
        <v>3706</v>
      </c>
      <c r="E23" s="14"/>
      <c r="F23" s="14">
        <v>0</v>
      </c>
      <c r="G23" s="14"/>
      <c r="H23" s="14">
        <f>B23+D23-F23</f>
        <v>31011</v>
      </c>
      <c r="J23" s="20" t="s">
        <v>67</v>
      </c>
    </row>
    <row r="24" spans="1:30" s="15" customFormat="1" x14ac:dyDescent="0.2">
      <c r="A24" s="14" t="s">
        <v>44</v>
      </c>
      <c r="B24" s="21">
        <f>SUM(B20:B23)</f>
        <v>184108</v>
      </c>
      <c r="C24" s="14"/>
      <c r="D24" s="21">
        <f>SUM(D20:D23)</f>
        <v>24966</v>
      </c>
      <c r="E24" s="14"/>
      <c r="F24" s="21">
        <f>SUM(F20:F23)</f>
        <v>5568</v>
      </c>
      <c r="G24" s="14"/>
      <c r="H24" s="21">
        <f>SUM(H20:H23)</f>
        <v>203506</v>
      </c>
    </row>
    <row r="25" spans="1:30" s="15" customFormat="1" x14ac:dyDescent="0.2">
      <c r="A25" s="14" t="s">
        <v>43</v>
      </c>
      <c r="B25" s="14"/>
      <c r="C25" s="14"/>
      <c r="D25" s="14"/>
      <c r="E25" s="14"/>
      <c r="F25" s="14"/>
      <c r="G25" s="14"/>
      <c r="H25" s="14"/>
    </row>
    <row r="26" spans="1:30" s="15" customFormat="1" x14ac:dyDescent="0.2">
      <c r="A26" s="14" t="s">
        <v>45</v>
      </c>
      <c r="B26" s="14">
        <v>2845</v>
      </c>
      <c r="C26" s="14"/>
      <c r="D26" s="14">
        <v>0</v>
      </c>
      <c r="E26" s="14"/>
      <c r="F26" s="14">
        <v>0</v>
      </c>
      <c r="G26" s="14"/>
      <c r="H26" s="14">
        <f>B26+D26-F26</f>
        <v>2845</v>
      </c>
      <c r="J26" s="20" t="s">
        <v>52</v>
      </c>
    </row>
    <row r="27" spans="1:30" s="15" customFormat="1" x14ac:dyDescent="0.2">
      <c r="A27" s="14" t="s">
        <v>46</v>
      </c>
      <c r="B27" s="21">
        <f>SUM(B26)</f>
        <v>2845</v>
      </c>
      <c r="C27" s="14"/>
      <c r="D27" s="21">
        <f>SUM(D26:D26)</f>
        <v>0</v>
      </c>
      <c r="E27" s="14"/>
      <c r="F27" s="21">
        <f>SUM(F26:F26)</f>
        <v>0</v>
      </c>
      <c r="G27" s="14"/>
      <c r="H27" s="21">
        <f>SUM(H26:H26)</f>
        <v>2845</v>
      </c>
    </row>
    <row r="28" spans="1:30" s="16" customFormat="1" x14ac:dyDescent="0.2">
      <c r="A28" s="14" t="s">
        <v>12</v>
      </c>
      <c r="B28" s="21">
        <f>B27+B24</f>
        <v>186953</v>
      </c>
      <c r="C28" s="14"/>
      <c r="D28" s="21">
        <f>D27+D24</f>
        <v>24966</v>
      </c>
      <c r="E28" s="14"/>
      <c r="F28" s="21">
        <f>F27+F24</f>
        <v>5568</v>
      </c>
      <c r="G28" s="14"/>
      <c r="H28" s="21">
        <f>H27+H24</f>
        <v>206351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s="15" customFormat="1" x14ac:dyDescent="0.2">
      <c r="A29" s="14"/>
      <c r="B29" s="14"/>
      <c r="C29" s="14"/>
      <c r="D29" s="14"/>
      <c r="E29" s="14"/>
      <c r="F29" s="14"/>
      <c r="G29" s="14"/>
      <c r="H29" s="14"/>
    </row>
    <row r="30" spans="1:30" s="16" customFormat="1" x14ac:dyDescent="0.2">
      <c r="A30" s="14" t="s">
        <v>13</v>
      </c>
      <c r="B30" s="14"/>
      <c r="C30" s="14"/>
      <c r="D30" s="14"/>
      <c r="E30" s="14"/>
      <c r="F30" s="14"/>
      <c r="G30" s="14"/>
      <c r="H30" s="1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s="15" customFormat="1" x14ac:dyDescent="0.2">
      <c r="A31" s="14" t="s">
        <v>10</v>
      </c>
      <c r="B31" s="14">
        <v>2714679</v>
      </c>
      <c r="C31" s="14"/>
      <c r="D31" s="14">
        <f>85240</f>
        <v>85240</v>
      </c>
      <c r="E31" s="14"/>
      <c r="F31" s="14">
        <f>187606</f>
        <v>187606</v>
      </c>
      <c r="G31" s="14"/>
      <c r="H31" s="14">
        <f>B31+D31-F31</f>
        <v>2612313</v>
      </c>
      <c r="J31" s="20" t="s">
        <v>73</v>
      </c>
      <c r="K31" s="20" t="s">
        <v>74</v>
      </c>
      <c r="L31" s="20" t="s">
        <v>75</v>
      </c>
      <c r="M31" s="20" t="s">
        <v>76</v>
      </c>
    </row>
    <row r="32" spans="1:30" s="16" customFormat="1" x14ac:dyDescent="0.2">
      <c r="A32" s="14" t="s">
        <v>80</v>
      </c>
      <c r="B32" s="14">
        <v>36243</v>
      </c>
      <c r="C32" s="14"/>
      <c r="D32" s="14">
        <v>10000</v>
      </c>
      <c r="E32" s="14"/>
      <c r="F32" s="14">
        <v>27483</v>
      </c>
      <c r="G32" s="14"/>
      <c r="H32" s="14">
        <f>B32+D32-F32</f>
        <v>18760</v>
      </c>
      <c r="I32" s="15"/>
      <c r="J32" s="20" t="s">
        <v>79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s="15" customFormat="1" x14ac:dyDescent="0.2">
      <c r="A33" s="14" t="s">
        <v>14</v>
      </c>
      <c r="B33" s="14">
        <v>1737</v>
      </c>
      <c r="C33" s="14"/>
      <c r="D33" s="14">
        <v>0</v>
      </c>
      <c r="E33" s="14"/>
      <c r="F33" s="14">
        <v>0</v>
      </c>
      <c r="G33" s="14"/>
      <c r="H33" s="14">
        <f>B33+D33-F33</f>
        <v>1737</v>
      </c>
      <c r="J33" s="20" t="s">
        <v>61</v>
      </c>
      <c r="K33" s="20" t="s">
        <v>62</v>
      </c>
    </row>
    <row r="34" spans="1:30" s="15" customFormat="1" x14ac:dyDescent="0.2">
      <c r="A34" s="14" t="s">
        <v>15</v>
      </c>
      <c r="B34" s="14">
        <v>14213</v>
      </c>
      <c r="C34" s="14"/>
      <c r="D34" s="14">
        <v>0</v>
      </c>
      <c r="E34" s="14"/>
      <c r="F34" s="14">
        <v>0</v>
      </c>
      <c r="G34" s="14"/>
      <c r="H34" s="14">
        <f t="shared" ref="H34:H41" si="0">+B34+D34-F34</f>
        <v>14213</v>
      </c>
      <c r="J34" s="20" t="s">
        <v>68</v>
      </c>
    </row>
    <row r="35" spans="1:30" s="16" customFormat="1" x14ac:dyDescent="0.2">
      <c r="A35" s="14" t="s">
        <v>16</v>
      </c>
      <c r="B35" s="14">
        <v>34647</v>
      </c>
      <c r="C35" s="14"/>
      <c r="D35" s="14">
        <v>0</v>
      </c>
      <c r="E35" s="14"/>
      <c r="F35" s="14">
        <v>0</v>
      </c>
      <c r="G35" s="14"/>
      <c r="H35" s="14">
        <f t="shared" si="0"/>
        <v>34647</v>
      </c>
      <c r="I35" s="15"/>
      <c r="J35" s="20" t="s">
        <v>59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s="16" customFormat="1" x14ac:dyDescent="0.2">
      <c r="A36" s="14" t="s">
        <v>47</v>
      </c>
      <c r="B36" s="14">
        <v>0</v>
      </c>
      <c r="C36" s="14"/>
      <c r="D36" s="14"/>
      <c r="E36" s="14"/>
      <c r="F36" s="14"/>
      <c r="G36" s="14"/>
      <c r="H36" s="14">
        <f t="shared" si="0"/>
        <v>0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s="15" customFormat="1" x14ac:dyDescent="0.2">
      <c r="A37" s="14" t="s">
        <v>36</v>
      </c>
      <c r="B37" s="14">
        <v>99993</v>
      </c>
      <c r="C37" s="14"/>
      <c r="D37" s="14">
        <v>0</v>
      </c>
      <c r="E37" s="14"/>
      <c r="F37" s="14">
        <v>0</v>
      </c>
      <c r="G37" s="14"/>
      <c r="H37" s="14">
        <f>+B37+D37-F37</f>
        <v>99993</v>
      </c>
      <c r="J37" s="20" t="s">
        <v>57</v>
      </c>
    </row>
    <row r="38" spans="1:30" s="15" customFormat="1" x14ac:dyDescent="0.2">
      <c r="A38" s="14" t="s">
        <v>39</v>
      </c>
      <c r="B38" s="14">
        <v>1731</v>
      </c>
      <c r="C38" s="14"/>
      <c r="D38" s="14">
        <v>0</v>
      </c>
      <c r="E38" s="14"/>
      <c r="F38" s="14">
        <v>0</v>
      </c>
      <c r="G38" s="14"/>
      <c r="H38" s="14">
        <f>+B38+D38-F38</f>
        <v>1731</v>
      </c>
      <c r="J38" s="20" t="s">
        <v>53</v>
      </c>
    </row>
    <row r="39" spans="1:30" s="16" customFormat="1" x14ac:dyDescent="0.2">
      <c r="A39" s="14" t="s">
        <v>17</v>
      </c>
      <c r="B39" s="14">
        <v>572493</v>
      </c>
      <c r="C39" s="14"/>
      <c r="D39" s="14">
        <v>0</v>
      </c>
      <c r="E39" s="14"/>
      <c r="F39" s="14">
        <v>0</v>
      </c>
      <c r="G39" s="14"/>
      <c r="H39" s="14">
        <f>+B39+D39-F39</f>
        <v>572493</v>
      </c>
      <c r="I39" s="15"/>
      <c r="J39" s="20" t="s">
        <v>69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s="16" customFormat="1" x14ac:dyDescent="0.2">
      <c r="A40" s="14" t="s">
        <v>18</v>
      </c>
      <c r="B40" s="14">
        <v>9609</v>
      </c>
      <c r="C40" s="14"/>
      <c r="D40" s="14">
        <v>0</v>
      </c>
      <c r="E40" s="14"/>
      <c r="F40" s="14">
        <v>0</v>
      </c>
      <c r="G40" s="14"/>
      <c r="H40" s="14">
        <f t="shared" si="0"/>
        <v>9609</v>
      </c>
      <c r="I40" s="15"/>
      <c r="J40" s="20" t="s">
        <v>63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s="16" customFormat="1" x14ac:dyDescent="0.2">
      <c r="A41" s="14" t="s">
        <v>19</v>
      </c>
      <c r="B41" s="14">
        <v>12666</v>
      </c>
      <c r="C41" s="14"/>
      <c r="D41" s="14">
        <v>0</v>
      </c>
      <c r="E41" s="14"/>
      <c r="F41" s="14">
        <v>2275</v>
      </c>
      <c r="G41" s="14"/>
      <c r="H41" s="14">
        <f t="shared" si="0"/>
        <v>10391</v>
      </c>
      <c r="I41" s="15"/>
      <c r="J41" s="20" t="s">
        <v>51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s="15" customFormat="1" x14ac:dyDescent="0.2">
      <c r="A42" s="14" t="s">
        <v>20</v>
      </c>
      <c r="B42" s="14">
        <v>81689</v>
      </c>
      <c r="C42" s="14"/>
      <c r="D42" s="14">
        <v>0</v>
      </c>
      <c r="E42" s="14"/>
      <c r="F42" s="14">
        <v>0</v>
      </c>
      <c r="G42" s="14"/>
      <c r="H42" s="14">
        <f t="shared" ref="H42:H47" si="1">+B42+D42-F42</f>
        <v>81689</v>
      </c>
      <c r="J42" s="20" t="s">
        <v>56</v>
      </c>
      <c r="K42" s="20" t="s">
        <v>78</v>
      </c>
    </row>
    <row r="43" spans="1:30" s="15" customFormat="1" x14ac:dyDescent="0.2">
      <c r="A43" s="14" t="s">
        <v>21</v>
      </c>
      <c r="B43" s="14">
        <v>106142</v>
      </c>
      <c r="C43" s="14"/>
      <c r="D43" s="14">
        <v>12000</v>
      </c>
      <c r="E43" s="14"/>
      <c r="F43" s="14">
        <f>3709+20593</f>
        <v>24302</v>
      </c>
      <c r="G43" s="14"/>
      <c r="H43" s="14">
        <f t="shared" si="1"/>
        <v>93840</v>
      </c>
      <c r="J43" s="20" t="s">
        <v>49</v>
      </c>
      <c r="K43" s="20" t="s">
        <v>50</v>
      </c>
    </row>
    <row r="44" spans="1:30" s="15" customFormat="1" x14ac:dyDescent="0.2">
      <c r="A44" s="14" t="s">
        <v>26</v>
      </c>
      <c r="B44" s="14">
        <v>60000</v>
      </c>
      <c r="C44" s="14"/>
      <c r="D44" s="14">
        <v>0</v>
      </c>
      <c r="E44" s="14"/>
      <c r="F44" s="14">
        <v>0</v>
      </c>
      <c r="G44" s="14"/>
      <c r="H44" s="14">
        <f t="shared" si="1"/>
        <v>60000</v>
      </c>
      <c r="J44" s="20" t="s">
        <v>70</v>
      </c>
    </row>
    <row r="45" spans="1:30" s="15" customFormat="1" x14ac:dyDescent="0.2">
      <c r="A45" s="14" t="s">
        <v>11</v>
      </c>
      <c r="B45" s="14">
        <v>56986</v>
      </c>
      <c r="C45" s="14"/>
      <c r="D45" s="14">
        <v>1225</v>
      </c>
      <c r="E45" s="14"/>
      <c r="F45" s="14">
        <v>0</v>
      </c>
      <c r="G45" s="14"/>
      <c r="H45" s="14">
        <f t="shared" si="1"/>
        <v>58211</v>
      </c>
      <c r="J45" s="20" t="s">
        <v>72</v>
      </c>
    </row>
    <row r="46" spans="1:30" s="16" customFormat="1" x14ac:dyDescent="0.2">
      <c r="A46" s="14" t="s">
        <v>40</v>
      </c>
      <c r="B46" s="14">
        <v>859</v>
      </c>
      <c r="C46" s="14"/>
      <c r="D46" s="14">
        <v>0</v>
      </c>
      <c r="E46" s="14"/>
      <c r="F46" s="14">
        <v>0</v>
      </c>
      <c r="G46" s="14"/>
      <c r="H46" s="14">
        <f t="shared" si="1"/>
        <v>859</v>
      </c>
      <c r="I46" s="15"/>
      <c r="J46" s="20" t="s">
        <v>65</v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 s="15" customFormat="1" x14ac:dyDescent="0.2">
      <c r="A47" s="14" t="s">
        <v>22</v>
      </c>
      <c r="B47" s="14">
        <v>1966</v>
      </c>
      <c r="C47" s="14"/>
      <c r="D47" s="14">
        <v>0</v>
      </c>
      <c r="E47" s="14"/>
      <c r="F47" s="14">
        <v>0</v>
      </c>
      <c r="G47" s="14"/>
      <c r="H47" s="14">
        <f t="shared" si="1"/>
        <v>1966</v>
      </c>
      <c r="J47" s="20" t="s">
        <v>55</v>
      </c>
    </row>
    <row r="48" spans="1:30" s="15" customFormat="1" x14ac:dyDescent="0.2">
      <c r="A48" s="14" t="s">
        <v>23</v>
      </c>
      <c r="B48" s="14">
        <v>213</v>
      </c>
      <c r="C48" s="14"/>
      <c r="D48" s="14">
        <v>0</v>
      </c>
      <c r="E48" s="14"/>
      <c r="F48" s="14">
        <v>0</v>
      </c>
      <c r="G48" s="14"/>
      <c r="H48" s="14">
        <f>+B48+D48-F48</f>
        <v>213</v>
      </c>
      <c r="J48" s="20" t="s">
        <v>48</v>
      </c>
    </row>
    <row r="49" spans="1:30" s="15" customFormat="1" x14ac:dyDescent="0.2">
      <c r="A49" s="14" t="s">
        <v>37</v>
      </c>
      <c r="B49" s="14">
        <v>87807</v>
      </c>
      <c r="C49" s="14"/>
      <c r="D49" s="14">
        <v>0</v>
      </c>
      <c r="E49" s="14"/>
      <c r="F49" s="14">
        <v>0</v>
      </c>
      <c r="G49" s="14"/>
      <c r="H49" s="14">
        <f>+B49+D49-F49</f>
        <v>87807</v>
      </c>
      <c r="J49" s="20" t="s">
        <v>71</v>
      </c>
    </row>
    <row r="50" spans="1:30" s="16" customFormat="1" x14ac:dyDescent="0.2">
      <c r="A50" s="14" t="s">
        <v>27</v>
      </c>
      <c r="B50" s="14">
        <v>4795</v>
      </c>
      <c r="C50" s="14"/>
      <c r="D50" s="14">
        <v>0</v>
      </c>
      <c r="E50" s="14"/>
      <c r="F50" s="14">
        <v>0</v>
      </c>
      <c r="G50" s="14"/>
      <c r="H50" s="14">
        <f>+B50+D50-F50</f>
        <v>4795</v>
      </c>
      <c r="I50" s="15"/>
      <c r="J50" s="20" t="s">
        <v>54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s="16" customFormat="1" x14ac:dyDescent="0.2">
      <c r="A51" s="14" t="s">
        <v>38</v>
      </c>
      <c r="B51" s="14">
        <v>43703</v>
      </c>
      <c r="C51" s="14"/>
      <c r="D51" s="14">
        <v>0</v>
      </c>
      <c r="E51" s="14"/>
      <c r="F51" s="14">
        <v>18495</v>
      </c>
      <c r="G51" s="14"/>
      <c r="H51" s="14">
        <f>+B51+D51-F51</f>
        <v>25208</v>
      </c>
      <c r="I51" s="15"/>
      <c r="J51" s="20" t="s">
        <v>64</v>
      </c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spans="1:30" s="15" customFormat="1" x14ac:dyDescent="0.2">
      <c r="A52" s="14" t="s">
        <v>24</v>
      </c>
      <c r="B52" s="19">
        <f>SUM(B31:B51)</f>
        <v>3942171</v>
      </c>
      <c r="C52" s="14"/>
      <c r="D52" s="19">
        <f>SUM(D31:D51)</f>
        <v>108465</v>
      </c>
      <c r="E52" s="14"/>
      <c r="F52" s="19">
        <f>SUM(F31:F51)</f>
        <v>260161</v>
      </c>
      <c r="G52" s="14"/>
      <c r="H52" s="19">
        <f>B52+D52-F52</f>
        <v>3790475</v>
      </c>
    </row>
    <row r="53" spans="1:30" s="15" customFormat="1" x14ac:dyDescent="0.2">
      <c r="A53" s="14"/>
      <c r="B53" s="3"/>
      <c r="C53" s="14"/>
      <c r="D53" s="3"/>
      <c r="E53" s="14"/>
      <c r="F53" s="3"/>
      <c r="G53" s="14"/>
      <c r="H53" s="3"/>
    </row>
    <row r="54" spans="1:30" s="16" customFormat="1" x14ac:dyDescent="0.2">
      <c r="A54" s="14"/>
      <c r="B54" s="3"/>
      <c r="C54" s="14"/>
      <c r="D54" s="3"/>
      <c r="E54" s="14"/>
      <c r="F54" s="3"/>
      <c r="G54" s="14"/>
      <c r="H54" s="3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1:30" s="15" customFormat="1" ht="13.5" thickBot="1" x14ac:dyDescent="0.25">
      <c r="A55" s="14" t="s">
        <v>25</v>
      </c>
      <c r="B55" s="22">
        <f>B52+B28+B15</f>
        <v>4129124</v>
      </c>
      <c r="C55" s="14"/>
      <c r="D55" s="22">
        <f>D52+D28+D15</f>
        <v>282449</v>
      </c>
      <c r="E55" s="14"/>
      <c r="F55" s="22">
        <f>F52+F28+F15</f>
        <v>414747</v>
      </c>
      <c r="G55" s="14"/>
      <c r="H55" s="22">
        <f>B55+D55-F55</f>
        <v>3996826</v>
      </c>
    </row>
    <row r="56" spans="1:30" s="15" customFormat="1" ht="13.5" thickTop="1" x14ac:dyDescent="0.2">
      <c r="A56" s="14"/>
      <c r="B56" s="14"/>
      <c r="C56" s="14"/>
      <c r="D56" s="14"/>
      <c r="E56" s="14"/>
      <c r="F56" s="14"/>
      <c r="G56" s="14"/>
      <c r="H56" s="14"/>
    </row>
    <row r="57" spans="1:30" s="15" customFormat="1" x14ac:dyDescent="0.2">
      <c r="A57" s="14"/>
      <c r="B57" s="14"/>
      <c r="C57" s="14"/>
      <c r="D57" s="14" t="s">
        <v>3</v>
      </c>
      <c r="E57" s="14"/>
      <c r="F57" s="14" t="s">
        <v>3</v>
      </c>
      <c r="G57" s="14"/>
      <c r="H57" s="14"/>
    </row>
    <row r="58" spans="1:30" s="15" customFormat="1" x14ac:dyDescent="0.2">
      <c r="A58" s="23"/>
      <c r="B58" s="23"/>
      <c r="C58" s="23"/>
      <c r="D58" s="23"/>
      <c r="E58" s="23"/>
      <c r="F58" s="23"/>
      <c r="G58" s="23"/>
      <c r="H58" s="23"/>
    </row>
    <row r="59" spans="1:30" s="15" customFormat="1" x14ac:dyDescent="0.2">
      <c r="A59" s="23"/>
      <c r="B59" s="23"/>
      <c r="C59" s="23"/>
      <c r="D59" s="23"/>
      <c r="E59" s="23"/>
      <c r="F59" s="23"/>
      <c r="G59" s="23"/>
      <c r="H59" s="23"/>
    </row>
    <row r="60" spans="1:30" s="15" customFormat="1" x14ac:dyDescent="0.2">
      <c r="A60" s="24" t="s">
        <v>4</v>
      </c>
      <c r="B60" s="25">
        <v>4129123.28</v>
      </c>
      <c r="C60" s="25"/>
      <c r="D60" s="25">
        <v>133431.35999999999</v>
      </c>
      <c r="E60" s="25"/>
      <c r="F60" s="25">
        <v>265728.32</v>
      </c>
      <c r="G60" s="25"/>
      <c r="H60" s="25">
        <v>3996826.32</v>
      </c>
      <c r="I60" s="26"/>
    </row>
    <row r="61" spans="1:30" s="15" customFormat="1" x14ac:dyDescent="0.2">
      <c r="A61" s="27" t="s">
        <v>31</v>
      </c>
      <c r="B61" s="28">
        <f>B55</f>
        <v>4129124</v>
      </c>
      <c r="C61" s="29">
        <f t="shared" ref="C61:H61" si="2">C55</f>
        <v>0</v>
      </c>
      <c r="D61" s="28">
        <f>D55</f>
        <v>282449</v>
      </c>
      <c r="E61" s="29">
        <f t="shared" si="2"/>
        <v>0</v>
      </c>
      <c r="F61" s="28">
        <f>F55</f>
        <v>414747</v>
      </c>
      <c r="G61" s="29">
        <f t="shared" si="2"/>
        <v>0</v>
      </c>
      <c r="H61" s="28">
        <f t="shared" si="2"/>
        <v>3996826</v>
      </c>
    </row>
    <row r="62" spans="1:30" s="15" customFormat="1" x14ac:dyDescent="0.2">
      <c r="B62" s="30">
        <f>B60-B61</f>
        <v>-0.72000000020489097</v>
      </c>
      <c r="C62" s="31"/>
      <c r="D62" s="30">
        <f>D60-D61</f>
        <v>-149017.64000000001</v>
      </c>
      <c r="E62" s="31"/>
      <c r="F62" s="30">
        <f>F60-F61</f>
        <v>-149018.68</v>
      </c>
      <c r="G62" s="31"/>
      <c r="H62" s="30">
        <f>H60-H61</f>
        <v>0.31999999983236194</v>
      </c>
    </row>
    <row r="63" spans="1:30" s="15" customFormat="1" x14ac:dyDescent="0.2"/>
    <row r="64" spans="1:30" x14ac:dyDescent="0.2">
      <c r="A64" s="32" t="s">
        <v>32</v>
      </c>
      <c r="B64" s="33">
        <f>SUM(B14)</f>
        <v>0</v>
      </c>
      <c r="C64" s="34">
        <f>C15</f>
        <v>0</v>
      </c>
      <c r="D64" s="33">
        <v>149017.5</v>
      </c>
      <c r="E64" s="34"/>
      <c r="F64" s="33">
        <v>149017.5</v>
      </c>
      <c r="G64" s="34">
        <f>G15</f>
        <v>0</v>
      </c>
      <c r="H64" s="33">
        <f>SUM(H14)</f>
        <v>0</v>
      </c>
    </row>
    <row r="66" spans="1:8" x14ac:dyDescent="0.2">
      <c r="B66" s="34">
        <f>B62+B64</f>
        <v>-0.72000000020489097</v>
      </c>
      <c r="C66" s="34">
        <f t="shared" ref="C66:H66" si="3">C62+C64</f>
        <v>0</v>
      </c>
      <c r="D66" s="34">
        <f t="shared" si="3"/>
        <v>-0.14000000001396984</v>
      </c>
      <c r="E66" s="34">
        <f t="shared" si="3"/>
        <v>0</v>
      </c>
      <c r="F66" s="34">
        <f t="shared" si="3"/>
        <v>-1.1799999999930151</v>
      </c>
      <c r="G66" s="34">
        <f t="shared" si="3"/>
        <v>0</v>
      </c>
      <c r="H66" s="34">
        <f t="shared" si="3"/>
        <v>0.31999999983236194</v>
      </c>
    </row>
    <row r="70" spans="1:8" x14ac:dyDescent="0.2">
      <c r="A70" s="15" t="s">
        <v>77</v>
      </c>
    </row>
  </sheetData>
  <phoneticPr fontId="0" type="noConversion"/>
  <conditionalFormatting sqref="A12:H55">
    <cfRule type="expression" dxfId="0" priority="2" stopIfTrue="1">
      <formula>MOD(ROW(),2)=0</formula>
    </cfRule>
  </conditionalFormatting>
  <printOptions horizontalCentered="1"/>
  <pageMargins left="0.7" right="0.7" top="0.6" bottom="0.55000000000000004" header="0.3" footer="0.3"/>
  <pageSetup scale="85" orientation="portrait" r:id="rId1"/>
  <headerFooter alignWithMargins="0">
    <oddFooter>&amp;R&amp;"Goudy Old Style,Regular"Page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hope</dc:creator>
  <cp:lastModifiedBy>Danita C King</cp:lastModifiedBy>
  <cp:lastPrinted>2019-12-04T14:57:22Z</cp:lastPrinted>
  <dcterms:created xsi:type="dcterms:W3CDTF">2004-08-06T15:19:42Z</dcterms:created>
  <dcterms:modified xsi:type="dcterms:W3CDTF">2020-03-05T20:46:17Z</dcterms:modified>
</cp:coreProperties>
</file>