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Ag Center\Excel\"/>
    </mc:Choice>
  </mc:AlternateContent>
  <bookViews>
    <workbookView xWindow="0" yWindow="0" windowWidth="28800" windowHeight="12300"/>
  </bookViews>
  <sheets>
    <sheet name="C2A AG" sheetId="1" r:id="rId1"/>
  </sheets>
  <definedNames>
    <definedName name="\P">'C2A AG'!#REF!</definedName>
    <definedName name="DASH">'C2A AG'!#REF!</definedName>
    <definedName name="FIRST">'C2A AG'!$A$47:$M$81</definedName>
    <definedName name="H_1">'C2A AG'!$A$3:$M$11</definedName>
    <definedName name="P_1">'C2A AG'!$A$12:$M$125</definedName>
    <definedName name="_xlnm.Print_Area" localSheetId="0">'C2A AG'!$A$1:$M$134</definedName>
    <definedName name="_xlnm.Print_Titles" localSheetId="0">'C2A AG'!$1:$11</definedName>
    <definedName name="Print_Titles_MI" localSheetId="0">'C2A AG'!$3:$11</definedName>
  </definedNames>
  <calcPr calcId="162913"/>
</workbook>
</file>

<file path=xl/calcChain.xml><?xml version="1.0" encoding="utf-8"?>
<calcChain xmlns="http://schemas.openxmlformats.org/spreadsheetml/2006/main">
  <c r="E124" i="1" l="1"/>
  <c r="M118" i="1"/>
  <c r="M122" i="1" s="1"/>
  <c r="M124" i="1" s="1"/>
  <c r="K118" i="1"/>
  <c r="K122" i="1"/>
  <c r="K124" i="1" s="1"/>
  <c r="I118" i="1"/>
  <c r="I122" i="1"/>
  <c r="I124" i="1" s="1"/>
  <c r="G118" i="1"/>
  <c r="G122" i="1" s="1"/>
  <c r="E118" i="1"/>
  <c r="E122" i="1"/>
  <c r="C117" i="1"/>
  <c r="C91" i="1"/>
  <c r="C86" i="1"/>
  <c r="C127" i="1"/>
  <c r="C72" i="1"/>
  <c r="C58" i="1"/>
  <c r="M103" i="1"/>
  <c r="K103" i="1"/>
  <c r="C103" i="1" s="1"/>
  <c r="I103" i="1"/>
  <c r="G103" i="1"/>
  <c r="E103" i="1"/>
  <c r="C98" i="1"/>
  <c r="C84" i="1"/>
  <c r="C83" i="1"/>
  <c r="C80" i="1"/>
  <c r="C59" i="1"/>
  <c r="C38" i="1"/>
  <c r="C106" i="1"/>
  <c r="M95" i="1"/>
  <c r="C44" i="1"/>
  <c r="C22" i="1"/>
  <c r="C116" i="1"/>
  <c r="C120" i="1"/>
  <c r="C101" i="1"/>
  <c r="I95" i="1"/>
  <c r="G95" i="1"/>
  <c r="C95" i="1" s="1"/>
  <c r="E95" i="1"/>
  <c r="C93" i="1"/>
  <c r="C27" i="1"/>
  <c r="C17" i="1"/>
  <c r="C16" i="1"/>
  <c r="C19" i="1"/>
  <c r="C100" i="1"/>
  <c r="C85" i="1"/>
  <c r="C63" i="1"/>
  <c r="C42" i="1"/>
  <c r="C33" i="1"/>
  <c r="C21" i="1"/>
  <c r="C73" i="1"/>
  <c r="C99" i="1"/>
  <c r="C90" i="1"/>
  <c r="C70" i="1"/>
  <c r="C64" i="1"/>
  <c r="C82" i="1"/>
  <c r="C39" i="1"/>
  <c r="C23" i="1"/>
  <c r="K95" i="1"/>
  <c r="C18" i="1"/>
  <c r="C20" i="1"/>
  <c r="C24" i="1"/>
  <c r="C66" i="1"/>
  <c r="M51" i="1"/>
  <c r="M53" i="1" s="1"/>
  <c r="M130" i="1"/>
  <c r="K51" i="1"/>
  <c r="K53" i="1"/>
  <c r="I51" i="1"/>
  <c r="I53" i="1" s="1"/>
  <c r="I132" i="1" s="1"/>
  <c r="I134" i="1" s="1"/>
  <c r="I136" i="1" s="1"/>
  <c r="I130" i="1"/>
  <c r="G51" i="1"/>
  <c r="G130" i="1"/>
  <c r="E51" i="1"/>
  <c r="C51" i="1" s="1"/>
  <c r="E130" i="1"/>
  <c r="C113" i="1"/>
  <c r="C71" i="1"/>
  <c r="C43" i="1"/>
  <c r="C30" i="1"/>
  <c r="C32" i="1"/>
  <c r="C114" i="1"/>
  <c r="C92" i="1"/>
  <c r="C87" i="1"/>
  <c r="C34" i="1"/>
  <c r="C56" i="1"/>
  <c r="C67" i="1"/>
  <c r="C65" i="1"/>
  <c r="C62" i="1"/>
  <c r="C81" i="1"/>
  <c r="C79" i="1"/>
  <c r="C78" i="1"/>
  <c r="C128" i="1"/>
  <c r="C25" i="1"/>
  <c r="C26" i="1"/>
  <c r="C28" i="1"/>
  <c r="C29" i="1"/>
  <c r="C31" i="1"/>
  <c r="C35" i="1"/>
  <c r="C36" i="1"/>
  <c r="C37" i="1"/>
  <c r="C40" i="1"/>
  <c r="C41" i="1"/>
  <c r="C45" i="1"/>
  <c r="C46" i="1"/>
  <c r="C47" i="1"/>
  <c r="C48" i="1"/>
  <c r="C49" i="1"/>
  <c r="C50" i="1"/>
  <c r="C57" i="1"/>
  <c r="C60" i="1"/>
  <c r="C61" i="1"/>
  <c r="C68" i="1"/>
  <c r="C69" i="1"/>
  <c r="C74" i="1"/>
  <c r="C75" i="1"/>
  <c r="C76" i="1"/>
  <c r="C77" i="1"/>
  <c r="C88" i="1"/>
  <c r="C89" i="1"/>
  <c r="C108" i="1"/>
  <c r="C111" i="1"/>
  <c r="C112" i="1"/>
  <c r="C115" i="1"/>
  <c r="K130" i="1"/>
  <c r="C130" i="1"/>
  <c r="C118" i="1"/>
  <c r="G53" i="1"/>
  <c r="K132" i="1" l="1"/>
  <c r="K134" i="1" s="1"/>
  <c r="K136" i="1" s="1"/>
  <c r="G132" i="1"/>
  <c r="G134" i="1" s="1"/>
  <c r="G136" i="1" s="1"/>
  <c r="M132" i="1"/>
  <c r="M134" i="1" s="1"/>
  <c r="M136" i="1" s="1"/>
  <c r="C122" i="1"/>
  <c r="G124" i="1"/>
  <c r="C124" i="1"/>
  <c r="E53" i="1"/>
  <c r="C53" i="1" l="1"/>
  <c r="E132" i="1"/>
  <c r="C132" i="1" l="1"/>
  <c r="E134" i="1"/>
  <c r="E136" i="1" l="1"/>
  <c r="C134" i="1"/>
  <c r="C136" i="1" s="1"/>
</calcChain>
</file>

<file path=xl/sharedStrings.xml><?xml version="1.0" encoding="utf-8"?>
<sst xmlns="http://schemas.openxmlformats.org/spreadsheetml/2006/main" count="220" uniqueCount="107">
  <si>
    <t>Related</t>
  </si>
  <si>
    <t>Supplies &amp;</t>
  </si>
  <si>
    <t>Total</t>
  </si>
  <si>
    <t>Wages</t>
  </si>
  <si>
    <t>Benefits</t>
  </si>
  <si>
    <t>Travel</t>
  </si>
  <si>
    <t>Expenses</t>
  </si>
  <si>
    <t>Equipment</t>
  </si>
  <si>
    <t/>
  </si>
  <si>
    <t xml:space="preserve">    Agricultural economics and agribusiness</t>
  </si>
  <si>
    <t xml:space="preserve">    Animal science </t>
  </si>
  <si>
    <t xml:space="preserve">    Central station</t>
  </si>
  <si>
    <t xml:space="preserve">    Entomology</t>
  </si>
  <si>
    <t xml:space="preserve">    Plant pathology</t>
  </si>
  <si>
    <t xml:space="preserve">    Aquaculture  </t>
  </si>
  <si>
    <t xml:space="preserve">    Burden center</t>
  </si>
  <si>
    <t xml:space="preserve">    Dean Lee </t>
  </si>
  <si>
    <t xml:space="preserve">    Hammond</t>
  </si>
  <si>
    <t xml:space="preserve">    Northeast</t>
  </si>
  <si>
    <t xml:space="preserve">    Pecan</t>
  </si>
  <si>
    <t xml:space="preserve">    Red River</t>
  </si>
  <si>
    <t xml:space="preserve">    Rice </t>
  </si>
  <si>
    <t xml:space="preserve">    Southeast</t>
  </si>
  <si>
    <t xml:space="preserve">    Agricultural chemistry</t>
  </si>
  <si>
    <t xml:space="preserve">    Central region administration</t>
  </si>
  <si>
    <t xml:space="preserve">    Northeast region administration</t>
  </si>
  <si>
    <t xml:space="preserve">    Northwest region administration</t>
  </si>
  <si>
    <t xml:space="preserve">    Southeast region administration</t>
  </si>
  <si>
    <t xml:space="preserve">    Southwest region administration</t>
  </si>
  <si>
    <t xml:space="preserve">    4-H and other youth work</t>
  </si>
  <si>
    <t xml:space="preserve">    Aquaculture</t>
  </si>
  <si>
    <t xml:space="preserve">    Callegari center</t>
  </si>
  <si>
    <t xml:space="preserve">    Central region parish offices</t>
  </si>
  <si>
    <t xml:space="preserve">    Communications</t>
  </si>
  <si>
    <t xml:space="preserve">    Director-cooperative extension service</t>
  </si>
  <si>
    <t xml:space="preserve">    Information technology</t>
  </si>
  <si>
    <t xml:space="preserve">    Livestock show</t>
  </si>
  <si>
    <t xml:space="preserve">    Macon Ridge</t>
  </si>
  <si>
    <t xml:space="preserve">    Northeast region parish offices</t>
  </si>
  <si>
    <t xml:space="preserve">    Northwest region parish offices</t>
  </si>
  <si>
    <t xml:space="preserve">    Southeast region parish offices</t>
  </si>
  <si>
    <t xml:space="preserve">    Southwest region parish offices</t>
  </si>
  <si>
    <t xml:space="preserve">    Sponsored programs</t>
  </si>
  <si>
    <t xml:space="preserve">    Facility planning</t>
  </si>
  <si>
    <t xml:space="preserve">    Animal science</t>
  </si>
  <si>
    <t xml:space="preserve">    General administrative services-</t>
  </si>
  <si>
    <t xml:space="preserve">     Administrative services</t>
  </si>
  <si>
    <t xml:space="preserve">     Casualty insurance</t>
  </si>
  <si>
    <t xml:space="preserve">     Director-cooperative extension services</t>
  </si>
  <si>
    <t xml:space="preserve">     Legal services</t>
  </si>
  <si>
    <t xml:space="preserve">        Total institutional support</t>
  </si>
  <si>
    <t xml:space="preserve">        Total research </t>
  </si>
  <si>
    <t xml:space="preserve">        Total public service</t>
  </si>
  <si>
    <t xml:space="preserve">        Total academic support</t>
  </si>
  <si>
    <t xml:space="preserve">   Agricultural research station-</t>
  </si>
  <si>
    <t xml:space="preserve">      Subtotal general administrative services</t>
  </si>
  <si>
    <t xml:space="preserve">    Experimental statistics</t>
  </si>
  <si>
    <t xml:space="preserve">    Hill farm</t>
  </si>
  <si>
    <t xml:space="preserve"> Educational and general:</t>
  </si>
  <si>
    <t xml:space="preserve">    Director-agricultural experiment station</t>
  </si>
  <si>
    <t xml:space="preserve">        Total operations and maintenance of plant</t>
  </si>
  <si>
    <t xml:space="preserve">          Total expenditures and transfers</t>
  </si>
  <si>
    <t xml:space="preserve">     Information technology</t>
  </si>
  <si>
    <t xml:space="preserve">      Total agricultural research station</t>
  </si>
  <si>
    <t xml:space="preserve">      Total general administrative services</t>
  </si>
  <si>
    <t xml:space="preserve"> Research--</t>
  </si>
  <si>
    <t xml:space="preserve"> Public service--</t>
  </si>
  <si>
    <t xml:space="preserve"> Academic support--</t>
  </si>
  <si>
    <t xml:space="preserve"> Institutional support--</t>
  </si>
  <si>
    <t xml:space="preserve"> Operations and maintenance of plant--</t>
  </si>
  <si>
    <t xml:space="preserve">    Central region</t>
  </si>
  <si>
    <t xml:space="preserve">    Northeast region </t>
  </si>
  <si>
    <t xml:space="preserve">    Northwest region </t>
  </si>
  <si>
    <t xml:space="preserve">    Southeast region </t>
  </si>
  <si>
    <t xml:space="preserve">    Southwest region </t>
  </si>
  <si>
    <t xml:space="preserve">    Allocation from LSU </t>
  </si>
  <si>
    <t xml:space="preserve">    Sweet Potato </t>
  </si>
  <si>
    <t xml:space="preserve">    Audubon Sugar Institute</t>
  </si>
  <si>
    <t xml:space="preserve">    Executive management-Chancellor</t>
  </si>
  <si>
    <t xml:space="preserve">     Official functions-Chancellor</t>
  </si>
  <si>
    <t xml:space="preserve">    Bob R. Jones Idlewild</t>
  </si>
  <si>
    <t xml:space="preserve">    Plant, environmental, and soil sciences</t>
  </si>
  <si>
    <t xml:space="preserve">          Total educational and general expenditures</t>
  </si>
  <si>
    <t xml:space="preserve">    Burden</t>
  </si>
  <si>
    <t xml:space="preserve">    Sweet Potato</t>
  </si>
  <si>
    <t xml:space="preserve">    Vocational agriculture education</t>
  </si>
  <si>
    <t>ANALYSIS C-2A</t>
  </si>
  <si>
    <t>Current Unrestricted Fund Expenditures</t>
  </si>
  <si>
    <t xml:space="preserve">    LaHouse</t>
  </si>
  <si>
    <t xml:space="preserve">    Biological and agricultural engineering</t>
  </si>
  <si>
    <t xml:space="preserve">    Iberia</t>
  </si>
  <si>
    <t xml:space="preserve">    Renewable natural resources</t>
  </si>
  <si>
    <t xml:space="preserve">    Sugar</t>
  </si>
  <si>
    <t xml:space="preserve">    Library-allocation from LSU</t>
  </si>
  <si>
    <t xml:space="preserve">    Biotechnology laboratory</t>
  </si>
  <si>
    <t xml:space="preserve">    Reproductive biology center</t>
  </si>
  <si>
    <t xml:space="preserve">     Allocation from LSU </t>
  </si>
  <si>
    <t xml:space="preserve">    Pecan </t>
  </si>
  <si>
    <t xml:space="preserve">    Nutrition and food sciences</t>
  </si>
  <si>
    <t xml:space="preserve">    Agricultural leadership</t>
  </si>
  <si>
    <t xml:space="preserve">    Red river</t>
  </si>
  <si>
    <t xml:space="preserve">    Agricultural and extension education and evaluation</t>
  </si>
  <si>
    <t xml:space="preserve">    International programs</t>
  </si>
  <si>
    <t xml:space="preserve">Salaries &amp; </t>
  </si>
  <si>
    <t xml:space="preserve">    Rice</t>
  </si>
  <si>
    <t xml:space="preserve">     Risk Management</t>
  </si>
  <si>
    <t>For the year ended June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</si>
</sst>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8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sz val="9"/>
      <color indexed="9"/>
      <name val="Arial"/>
      <family val="2"/>
    </font>
    <font>
      <sz val="8"/>
      <name val="Courier"/>
      <family val="3"/>
    </font>
    <font>
      <sz val="9"/>
      <color indexed="20"/>
      <name val="Arial"/>
      <family val="2"/>
    </font>
    <font>
      <sz val="10"/>
      <name val="Goudy Old Style"/>
      <family val="1"/>
    </font>
    <font>
      <b/>
      <sz val="12"/>
      <name val="Goudy Old Style"/>
      <family val="1"/>
    </font>
  </fonts>
  <fills count="3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37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6" fillId="0" borderId="0"/>
  </cellStyleXfs>
  <cellXfs count="47">
    <xf numFmtId="37" fontId="0" fillId="0" borderId="0" xfId="0"/>
    <xf numFmtId="164" fontId="3" fillId="0" borderId="0" xfId="1" applyNumberFormat="1" applyFont="1" applyAlignment="1">
      <alignment vertical="center"/>
    </xf>
    <xf numFmtId="164" fontId="6" fillId="0" borderId="0" xfId="3" applyNumberFormat="1"/>
    <xf numFmtId="164" fontId="3" fillId="0" borderId="0" xfId="0" applyNumberFormat="1" applyFont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vertical="center"/>
    </xf>
    <xf numFmtId="164" fontId="2" fillId="2" borderId="0" xfId="0" applyNumberFormat="1" applyFont="1" applyFill="1" applyAlignment="1">
      <alignment vertical="center"/>
    </xf>
    <xf numFmtId="164" fontId="4" fillId="0" borderId="0" xfId="3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 applyProtection="1">
      <alignment vertical="center"/>
    </xf>
    <xf numFmtId="164" fontId="7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Alignment="1" applyProtection="1">
      <alignment vertical="center"/>
    </xf>
    <xf numFmtId="164" fontId="8" fillId="0" borderId="0" xfId="0" applyNumberFormat="1" applyFont="1" applyAlignment="1" applyProtection="1">
      <alignment vertical="center"/>
    </xf>
    <xf numFmtId="164" fontId="8" fillId="0" borderId="0" xfId="0" applyNumberFormat="1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vertical="center"/>
    </xf>
    <xf numFmtId="164" fontId="8" fillId="0" borderId="1" xfId="0" applyNumberFormat="1" applyFont="1" applyBorder="1" applyAlignment="1" applyProtection="1">
      <alignment horizontal="center" vertical="center"/>
    </xf>
    <xf numFmtId="164" fontId="8" fillId="0" borderId="0" xfId="0" applyNumberFormat="1" applyFont="1" applyBorder="1" applyAlignment="1" applyProtection="1">
      <alignment vertical="center"/>
    </xf>
    <xf numFmtId="164" fontId="8" fillId="0" borderId="0" xfId="0" applyNumberFormat="1" applyFont="1" applyFill="1" applyAlignment="1" applyProtection="1">
      <alignment vertical="center"/>
    </xf>
    <xf numFmtId="164" fontId="3" fillId="0" borderId="0" xfId="0" applyNumberFormat="1" applyFont="1" applyFill="1" applyAlignment="1" applyProtection="1">
      <alignment vertical="center"/>
    </xf>
    <xf numFmtId="164" fontId="3" fillId="0" borderId="0" xfId="0" applyNumberFormat="1" applyFont="1" applyFill="1" applyAlignment="1">
      <alignment vertical="center"/>
    </xf>
    <xf numFmtId="164" fontId="8" fillId="0" borderId="0" xfId="1" applyNumberFormat="1" applyFont="1" applyFill="1" applyAlignment="1" applyProtection="1">
      <alignment vertical="center"/>
    </xf>
    <xf numFmtId="164" fontId="8" fillId="0" borderId="2" xfId="1" applyNumberFormat="1" applyFont="1" applyFill="1" applyBorder="1" applyAlignment="1" applyProtection="1">
      <alignment vertical="center"/>
    </xf>
    <xf numFmtId="164" fontId="8" fillId="0" borderId="0" xfId="0" quotePrefix="1" applyNumberFormat="1" applyFont="1" applyFill="1" applyAlignment="1" applyProtection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164" fontId="8" fillId="0" borderId="1" xfId="1" applyNumberFormat="1" applyFont="1" applyFill="1" applyBorder="1" applyAlignment="1" applyProtection="1">
      <alignment vertical="center"/>
    </xf>
    <xf numFmtId="164" fontId="8" fillId="0" borderId="3" xfId="1" applyNumberFormat="1" applyFont="1" applyFill="1" applyBorder="1" applyAlignment="1" applyProtection="1">
      <alignment vertical="center"/>
    </xf>
    <xf numFmtId="164" fontId="8" fillId="0" borderId="4" xfId="1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>
      <alignment vertical="center"/>
    </xf>
    <xf numFmtId="164" fontId="8" fillId="0" borderId="0" xfId="0" applyNumberFormat="1" applyFont="1" applyFill="1" applyAlignment="1">
      <alignment vertical="center"/>
    </xf>
    <xf numFmtId="164" fontId="8" fillId="0" borderId="0" xfId="0" quotePrefix="1" applyNumberFormat="1" applyFont="1" applyFill="1" applyBorder="1" applyAlignment="1" applyProtection="1">
      <alignment vertical="center"/>
    </xf>
    <xf numFmtId="164" fontId="8" fillId="0" borderId="5" xfId="1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164" fontId="8" fillId="0" borderId="2" xfId="2" applyNumberFormat="1" applyFont="1" applyFill="1" applyBorder="1" applyAlignment="1" applyProtection="1">
      <alignment vertical="center"/>
    </xf>
    <xf numFmtId="164" fontId="8" fillId="0" borderId="0" xfId="2" applyNumberFormat="1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vertical="center"/>
    </xf>
    <xf numFmtId="164" fontId="8" fillId="0" borderId="6" xfId="2" applyNumberFormat="1" applyFont="1" applyFill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>
      <alignment vertical="center"/>
    </xf>
    <xf numFmtId="43" fontId="3" fillId="0" borderId="0" xfId="1" applyFont="1" applyBorder="1" applyAlignment="1" applyProtection="1">
      <alignment vertical="center"/>
    </xf>
    <xf numFmtId="164" fontId="9" fillId="0" borderId="0" xfId="3" applyNumberFormat="1" applyFont="1" applyFill="1" applyBorder="1" applyAlignment="1">
      <alignment horizontal="center" vertical="center"/>
    </xf>
    <xf numFmtId="164" fontId="9" fillId="0" borderId="0" xfId="3" applyNumberFormat="1" applyFont="1" applyFill="1" applyBorder="1" applyAlignment="1">
      <alignment vertical="center"/>
    </xf>
    <xf numFmtId="164" fontId="2" fillId="0" borderId="0" xfId="0" applyNumberFormat="1" applyFont="1" applyFill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Normal 3" xfId="3"/>
  </cellStyles>
  <dxfs count="2">
    <dxf>
      <fill>
        <patternFill>
          <bgColor theme="7" tint="0.79998168889431442"/>
        </patternFill>
      </fill>
    </dxf>
    <dxf>
      <fill>
        <patternFill patternType="solid">
          <bgColor rgb="FFF5F3E7"/>
        </patternFill>
      </fill>
    </dxf>
  </dxfs>
  <tableStyles count="1" defaultTableStyle="TableStyleMedium9" defaultPivotStyle="PivotStyleLight16">
    <tableStyle name="FINSTMTS" pivot="0" count="1">
      <tableStyleElement type="wholeTabl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2705100</xdr:colOff>
      <xdr:row>7</xdr:row>
      <xdr:rowOff>85725</xdr:rowOff>
    </xdr:to>
    <xdr:pic>
      <xdr:nvPicPr>
        <xdr:cNvPr id="1214" name="Picture 1" descr="Ag center logo&#10;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6955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IT143"/>
  <sheetViews>
    <sheetView showGridLines="0" tabSelected="1" zoomScale="110" zoomScaleNormal="110" zoomScaleSheetLayoutView="100" workbookViewId="0">
      <selection activeCell="K6" sqref="K6"/>
    </sheetView>
  </sheetViews>
  <sheetFormatPr defaultRowHeight="12" x14ac:dyDescent="0.15"/>
  <cols>
    <col min="1" max="1" width="45.625" style="16" customWidth="1"/>
    <col min="2" max="2" width="1.625" style="16" customWidth="1"/>
    <col min="3" max="3" width="14.875" style="16" customWidth="1"/>
    <col min="4" max="4" width="1.625" style="16" customWidth="1"/>
    <col min="5" max="5" width="16.375" style="16" customWidth="1"/>
    <col min="6" max="6" width="1.625" style="16" customWidth="1"/>
    <col min="7" max="7" width="15.5" style="16" customWidth="1"/>
    <col min="8" max="8" width="1.625" style="16" customWidth="1"/>
    <col min="9" max="9" width="13.75" style="16" customWidth="1"/>
    <col min="10" max="10" width="1.625" style="16" customWidth="1"/>
    <col min="11" max="11" width="14.5" style="16" customWidth="1"/>
    <col min="12" max="12" width="1.625" style="16" customWidth="1"/>
    <col min="13" max="13" width="14.125" style="16" customWidth="1"/>
    <col min="14" max="25" width="7.625" style="16" customWidth="1"/>
    <col min="26" max="16384" width="9" style="3"/>
  </cols>
  <sheetData>
    <row r="1" spans="1:254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6" customFormat="1" ht="10.5" customHeight="1" x14ac:dyDescent="0.15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</row>
    <row r="3" spans="1:254" s="9" customFormat="1" ht="16.5" x14ac:dyDescent="0.15">
      <c r="A3" s="1"/>
      <c r="B3" s="7"/>
      <c r="C3" s="46"/>
      <c r="D3" s="45"/>
      <c r="E3" s="45"/>
      <c r="F3" s="45"/>
      <c r="G3" s="45"/>
      <c r="H3" s="44" t="s">
        <v>86</v>
      </c>
      <c r="I3" s="45"/>
      <c r="J3" s="45"/>
      <c r="K3" s="45"/>
      <c r="L3" s="45"/>
      <c r="M3" s="45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 s="9" customFormat="1" ht="8.25" customHeight="1" x14ac:dyDescent="0.15">
      <c r="A4" s="1"/>
      <c r="B4" s="7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</row>
    <row r="5" spans="1:254" s="9" customFormat="1" ht="16.5" x14ac:dyDescent="0.15">
      <c r="A5" s="1"/>
      <c r="B5" s="10"/>
      <c r="C5" s="46"/>
      <c r="D5" s="45"/>
      <c r="E5" s="45"/>
      <c r="F5" s="45"/>
      <c r="G5" s="45"/>
      <c r="H5" s="44" t="s">
        <v>87</v>
      </c>
      <c r="I5" s="45"/>
      <c r="J5" s="45"/>
      <c r="K5" s="45"/>
      <c r="L5" s="45"/>
      <c r="M5" s="45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</row>
    <row r="6" spans="1:254" s="9" customFormat="1" ht="16.5" x14ac:dyDescent="0.15">
      <c r="A6" s="1"/>
      <c r="B6" s="7"/>
      <c r="C6" s="46"/>
      <c r="D6" s="45"/>
      <c r="E6" s="45"/>
      <c r="F6" s="45"/>
      <c r="G6" s="45"/>
      <c r="H6" s="44" t="s">
        <v>106</v>
      </c>
      <c r="I6" s="45"/>
      <c r="J6" s="45"/>
      <c r="K6" s="45"/>
      <c r="L6" s="45"/>
      <c r="M6" s="45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</row>
    <row r="7" spans="1:254" s="6" customFormat="1" ht="10.5" customHeight="1" x14ac:dyDescent="0.15">
      <c r="A7" s="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</row>
    <row r="8" spans="1:254" x14ac:dyDescent="0.15">
      <c r="A8" s="1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</row>
    <row r="9" spans="1:254" x14ac:dyDescent="0.15">
      <c r="A9" s="1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</row>
    <row r="10" spans="1:254" ht="13.5" x14ac:dyDescent="0.15">
      <c r="A10" s="14"/>
      <c r="B10" s="14"/>
      <c r="C10" s="14"/>
      <c r="D10" s="14"/>
      <c r="E10" s="15" t="s">
        <v>103</v>
      </c>
      <c r="F10" s="14"/>
      <c r="G10" s="15" t="s">
        <v>0</v>
      </c>
      <c r="H10" s="14"/>
      <c r="I10" s="14"/>
      <c r="J10" s="14"/>
      <c r="K10" s="15" t="s">
        <v>1</v>
      </c>
      <c r="L10" s="14"/>
      <c r="M10" s="14"/>
    </row>
    <row r="11" spans="1:254" ht="13.5" x14ac:dyDescent="0.15">
      <c r="A11" s="14"/>
      <c r="B11" s="14"/>
      <c r="C11" s="17" t="s">
        <v>2</v>
      </c>
      <c r="D11" s="18"/>
      <c r="E11" s="17" t="s">
        <v>3</v>
      </c>
      <c r="F11" s="18"/>
      <c r="G11" s="17" t="s">
        <v>4</v>
      </c>
      <c r="H11" s="18"/>
      <c r="I11" s="17" t="s">
        <v>5</v>
      </c>
      <c r="J11" s="18"/>
      <c r="K11" s="17" t="s">
        <v>6</v>
      </c>
      <c r="L11" s="18"/>
      <c r="M11" s="17" t="s">
        <v>7</v>
      </c>
    </row>
    <row r="12" spans="1:254" s="21" customFormat="1" ht="13.5" customHeight="1" x14ac:dyDescent="0.15">
      <c r="A12" s="19" t="s">
        <v>58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4" s="21" customFormat="1" ht="13.5" customHeight="1" x14ac:dyDescent="0.1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4" s="21" customFormat="1" ht="13.5" customHeight="1" x14ac:dyDescent="0.15">
      <c r="A14" s="19" t="s">
        <v>65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4" s="21" customFormat="1" ht="13.5" customHeight="1" x14ac:dyDescent="0.15">
      <c r="A15" s="19" t="s">
        <v>54</v>
      </c>
      <c r="B15" s="24" t="s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4" s="21" customFormat="1" ht="13.5" customHeight="1" x14ac:dyDescent="0.15">
      <c r="A16" s="19" t="s">
        <v>23</v>
      </c>
      <c r="B16" s="24" t="s">
        <v>8</v>
      </c>
      <c r="C16" s="25">
        <f t="shared" ref="C16:C51" si="0">SUM(E16:M16)</f>
        <v>1219531</v>
      </c>
      <c r="D16" s="25"/>
      <c r="E16" s="25">
        <v>508438</v>
      </c>
      <c r="F16" s="25"/>
      <c r="G16" s="25">
        <v>401048</v>
      </c>
      <c r="H16" s="25"/>
      <c r="I16" s="25">
        <v>15619</v>
      </c>
      <c r="J16" s="25"/>
      <c r="K16" s="25">
        <v>292824</v>
      </c>
      <c r="L16" s="25"/>
      <c r="M16" s="25">
        <v>1602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s="21" customFormat="1" ht="13.5" customHeight="1" x14ac:dyDescent="0.15">
      <c r="A17" s="19" t="s">
        <v>9</v>
      </c>
      <c r="B17" s="24" t="s">
        <v>8</v>
      </c>
      <c r="C17" s="25">
        <f t="shared" si="0"/>
        <v>956033</v>
      </c>
      <c r="D17" s="25"/>
      <c r="E17" s="25">
        <v>544456</v>
      </c>
      <c r="F17" s="25"/>
      <c r="G17" s="25">
        <v>358897</v>
      </c>
      <c r="H17" s="25"/>
      <c r="I17" s="25">
        <v>26056</v>
      </c>
      <c r="J17" s="25"/>
      <c r="K17" s="25">
        <v>26444</v>
      </c>
      <c r="L17" s="25"/>
      <c r="M17" s="25">
        <v>180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s="21" customFormat="1" ht="13.5" customHeight="1" x14ac:dyDescent="0.15">
      <c r="A18" s="19" t="s">
        <v>10</v>
      </c>
      <c r="B18" s="24" t="s">
        <v>8</v>
      </c>
      <c r="C18" s="25">
        <f t="shared" si="0"/>
        <v>2204682</v>
      </c>
      <c r="D18" s="25"/>
      <c r="E18" s="25">
        <v>1125874</v>
      </c>
      <c r="F18" s="25"/>
      <c r="G18" s="25">
        <v>563455</v>
      </c>
      <c r="H18" s="25"/>
      <c r="I18" s="25">
        <v>41816</v>
      </c>
      <c r="J18" s="25"/>
      <c r="K18" s="25">
        <v>446735</v>
      </c>
      <c r="L18" s="25"/>
      <c r="M18" s="25">
        <v>26802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s="21" customFormat="1" ht="13.5" customHeight="1" x14ac:dyDescent="0.15">
      <c r="A19" s="19" t="s">
        <v>14</v>
      </c>
      <c r="B19" s="24" t="s">
        <v>8</v>
      </c>
      <c r="C19" s="25">
        <f t="shared" si="0"/>
        <v>608406</v>
      </c>
      <c r="D19" s="25"/>
      <c r="E19" s="25">
        <v>280920</v>
      </c>
      <c r="F19" s="25"/>
      <c r="G19" s="25">
        <v>161441</v>
      </c>
      <c r="H19" s="25"/>
      <c r="I19" s="25">
        <v>0</v>
      </c>
      <c r="J19" s="25"/>
      <c r="K19" s="25">
        <v>129855</v>
      </c>
      <c r="L19" s="25"/>
      <c r="M19" s="25">
        <v>36190</v>
      </c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s="21" customFormat="1" ht="13.5" customHeight="1" x14ac:dyDescent="0.15">
      <c r="A20" s="19" t="s">
        <v>77</v>
      </c>
      <c r="B20" s="24" t="s">
        <v>8</v>
      </c>
      <c r="C20" s="25">
        <f t="shared" si="0"/>
        <v>1064698</v>
      </c>
      <c r="D20" s="25"/>
      <c r="E20" s="25">
        <v>480733</v>
      </c>
      <c r="F20" s="25"/>
      <c r="G20" s="25">
        <v>377002</v>
      </c>
      <c r="H20" s="25"/>
      <c r="I20" s="25">
        <v>1475</v>
      </c>
      <c r="J20" s="25"/>
      <c r="K20" s="25">
        <v>191464</v>
      </c>
      <c r="L20" s="25"/>
      <c r="M20" s="25">
        <v>14024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s="21" customFormat="1" ht="13.5" customHeight="1" x14ac:dyDescent="0.15">
      <c r="A21" s="19" t="s">
        <v>89</v>
      </c>
      <c r="B21" s="24"/>
      <c r="C21" s="25">
        <f t="shared" si="0"/>
        <v>1030836</v>
      </c>
      <c r="D21" s="25"/>
      <c r="E21" s="25">
        <v>596078</v>
      </c>
      <c r="F21" s="25"/>
      <c r="G21" s="25">
        <v>322606</v>
      </c>
      <c r="H21" s="25"/>
      <c r="I21" s="25">
        <v>9215</v>
      </c>
      <c r="J21" s="25"/>
      <c r="K21" s="25">
        <v>98319</v>
      </c>
      <c r="L21" s="25"/>
      <c r="M21" s="25">
        <v>4618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s="21" customFormat="1" ht="13.5" customHeight="1" x14ac:dyDescent="0.15">
      <c r="A22" s="19" t="s">
        <v>94</v>
      </c>
      <c r="B22" s="24"/>
      <c r="C22" s="25">
        <f t="shared" si="0"/>
        <v>232</v>
      </c>
      <c r="D22" s="25"/>
      <c r="E22" s="25">
        <v>0</v>
      </c>
      <c r="F22" s="25"/>
      <c r="G22" s="25">
        <v>0</v>
      </c>
      <c r="H22" s="25"/>
      <c r="I22" s="25">
        <v>0</v>
      </c>
      <c r="J22" s="25"/>
      <c r="K22" s="25">
        <v>-8677</v>
      </c>
      <c r="L22" s="25"/>
      <c r="M22" s="25">
        <v>8909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s="21" customFormat="1" ht="13.5" customHeight="1" x14ac:dyDescent="0.15">
      <c r="A23" s="19" t="s">
        <v>80</v>
      </c>
      <c r="B23" s="24"/>
      <c r="C23" s="25">
        <f t="shared" si="0"/>
        <v>444517</v>
      </c>
      <c r="D23" s="25"/>
      <c r="E23" s="25">
        <v>183416</v>
      </c>
      <c r="F23" s="25"/>
      <c r="G23" s="25">
        <v>127044</v>
      </c>
      <c r="H23" s="25"/>
      <c r="I23" s="25">
        <v>305</v>
      </c>
      <c r="J23" s="25"/>
      <c r="K23" s="25">
        <v>133752</v>
      </c>
      <c r="L23" s="25"/>
      <c r="M23" s="25">
        <v>0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s="21" customFormat="1" ht="13.5" customHeight="1" x14ac:dyDescent="0.15">
      <c r="A24" s="19" t="s">
        <v>15</v>
      </c>
      <c r="B24" s="24" t="s">
        <v>8</v>
      </c>
      <c r="C24" s="25">
        <f t="shared" si="0"/>
        <v>1046343</v>
      </c>
      <c r="D24" s="25"/>
      <c r="E24" s="25">
        <v>531292</v>
      </c>
      <c r="F24" s="25"/>
      <c r="G24" s="25">
        <v>422279</v>
      </c>
      <c r="H24" s="25"/>
      <c r="I24" s="25">
        <v>21</v>
      </c>
      <c r="J24" s="25"/>
      <c r="K24" s="25">
        <v>62327</v>
      </c>
      <c r="L24" s="25"/>
      <c r="M24" s="25">
        <v>30424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s="21" customFormat="1" ht="13.5" customHeight="1" x14ac:dyDescent="0.15">
      <c r="A25" s="19" t="s">
        <v>24</v>
      </c>
      <c r="B25" s="24" t="s">
        <v>8</v>
      </c>
      <c r="C25" s="25">
        <f t="shared" si="0"/>
        <v>329529</v>
      </c>
      <c r="D25" s="25"/>
      <c r="E25" s="25">
        <v>180494</v>
      </c>
      <c r="F25" s="25"/>
      <c r="G25" s="25">
        <v>141827</v>
      </c>
      <c r="H25" s="25"/>
      <c r="I25" s="25">
        <v>1779</v>
      </c>
      <c r="J25" s="25"/>
      <c r="K25" s="25">
        <v>5429</v>
      </c>
      <c r="L25" s="25"/>
      <c r="M25" s="25">
        <v>0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 s="21" customFormat="1" ht="13.5" customHeight="1" x14ac:dyDescent="0.15">
      <c r="A26" s="19" t="s">
        <v>11</v>
      </c>
      <c r="B26" s="24" t="s">
        <v>8</v>
      </c>
      <c r="C26" s="25">
        <f t="shared" si="0"/>
        <v>2665991</v>
      </c>
      <c r="D26" s="25"/>
      <c r="E26" s="25">
        <v>1260399</v>
      </c>
      <c r="F26" s="25"/>
      <c r="G26" s="25">
        <v>947270</v>
      </c>
      <c r="H26" s="25"/>
      <c r="I26" s="25">
        <v>2702</v>
      </c>
      <c r="J26" s="25"/>
      <c r="K26" s="25">
        <v>443069</v>
      </c>
      <c r="L26" s="25"/>
      <c r="M26" s="25">
        <v>12551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s="21" customFormat="1" ht="13.5" customHeight="1" x14ac:dyDescent="0.15">
      <c r="A27" s="19" t="s">
        <v>16</v>
      </c>
      <c r="B27" s="24" t="s">
        <v>8</v>
      </c>
      <c r="C27" s="25">
        <f t="shared" si="0"/>
        <v>927912</v>
      </c>
      <c r="D27" s="25"/>
      <c r="E27" s="25">
        <v>398542</v>
      </c>
      <c r="F27" s="25"/>
      <c r="G27" s="25">
        <v>301734</v>
      </c>
      <c r="H27" s="25"/>
      <c r="I27" s="25">
        <v>189</v>
      </c>
      <c r="J27" s="25"/>
      <c r="K27" s="25">
        <v>203883</v>
      </c>
      <c r="L27" s="25"/>
      <c r="M27" s="25">
        <v>23564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s="21" customFormat="1" ht="13.5" customHeight="1" x14ac:dyDescent="0.15">
      <c r="A28" s="19" t="s">
        <v>59</v>
      </c>
      <c r="B28" s="24" t="s">
        <v>8</v>
      </c>
      <c r="C28" s="25">
        <f t="shared" si="0"/>
        <v>2511309</v>
      </c>
      <c r="D28" s="25"/>
      <c r="E28" s="25">
        <v>2125073</v>
      </c>
      <c r="F28" s="25"/>
      <c r="G28" s="25">
        <v>244997</v>
      </c>
      <c r="H28" s="25"/>
      <c r="I28" s="25">
        <v>12487</v>
      </c>
      <c r="J28" s="25"/>
      <c r="K28" s="25">
        <v>127645</v>
      </c>
      <c r="L28" s="25"/>
      <c r="M28" s="25">
        <v>1107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s="21" customFormat="1" ht="13.5" customHeight="1" x14ac:dyDescent="0.15">
      <c r="A29" s="19" t="s">
        <v>12</v>
      </c>
      <c r="B29" s="24" t="s">
        <v>8</v>
      </c>
      <c r="C29" s="25">
        <f t="shared" si="0"/>
        <v>1681992</v>
      </c>
      <c r="D29" s="25"/>
      <c r="E29" s="25">
        <v>989321</v>
      </c>
      <c r="F29" s="25"/>
      <c r="G29" s="25">
        <v>511515</v>
      </c>
      <c r="H29" s="25"/>
      <c r="I29" s="25">
        <v>17488</v>
      </c>
      <c r="J29" s="25"/>
      <c r="K29" s="25">
        <v>103346</v>
      </c>
      <c r="L29" s="25"/>
      <c r="M29" s="25">
        <v>60322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s="21" customFormat="1" ht="13.5" customHeight="1" x14ac:dyDescent="0.15">
      <c r="A30" s="19" t="s">
        <v>56</v>
      </c>
      <c r="B30" s="24"/>
      <c r="C30" s="25">
        <f t="shared" si="0"/>
        <v>231785</v>
      </c>
      <c r="D30" s="25"/>
      <c r="E30" s="25">
        <v>107582</v>
      </c>
      <c r="F30" s="25"/>
      <c r="G30" s="25">
        <v>70099</v>
      </c>
      <c r="H30" s="25"/>
      <c r="I30" s="25">
        <v>0</v>
      </c>
      <c r="J30" s="25"/>
      <c r="K30" s="25">
        <v>54104</v>
      </c>
      <c r="L30" s="25"/>
      <c r="M30" s="25">
        <v>0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s="21" customFormat="1" ht="13.5" customHeight="1" x14ac:dyDescent="0.15">
      <c r="A31" s="19" t="s">
        <v>17</v>
      </c>
      <c r="B31" s="24" t="s">
        <v>8</v>
      </c>
      <c r="C31" s="25">
        <f t="shared" si="0"/>
        <v>661213</v>
      </c>
      <c r="D31" s="25"/>
      <c r="E31" s="25">
        <v>330967</v>
      </c>
      <c r="F31" s="25"/>
      <c r="G31" s="25">
        <v>252330</v>
      </c>
      <c r="H31" s="25"/>
      <c r="I31" s="25">
        <v>4834</v>
      </c>
      <c r="J31" s="25"/>
      <c r="K31" s="25">
        <v>70082</v>
      </c>
      <c r="L31" s="25"/>
      <c r="M31" s="25">
        <v>3000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s="21" customFormat="1" ht="13.5" customHeight="1" x14ac:dyDescent="0.15">
      <c r="A32" s="19" t="s">
        <v>57</v>
      </c>
      <c r="B32" s="24"/>
      <c r="C32" s="25">
        <f t="shared" si="0"/>
        <v>1069681</v>
      </c>
      <c r="D32" s="25"/>
      <c r="E32" s="25">
        <v>509787</v>
      </c>
      <c r="F32" s="25"/>
      <c r="G32" s="25">
        <v>294887</v>
      </c>
      <c r="H32" s="25"/>
      <c r="I32" s="25">
        <v>6140</v>
      </c>
      <c r="J32" s="25"/>
      <c r="K32" s="25">
        <v>249518</v>
      </c>
      <c r="L32" s="25"/>
      <c r="M32" s="25">
        <v>9349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s="21" customFormat="1" ht="13.5" customHeight="1" x14ac:dyDescent="0.15">
      <c r="A33" s="19" t="s">
        <v>90</v>
      </c>
      <c r="B33" s="24"/>
      <c r="C33" s="25">
        <f t="shared" si="0"/>
        <v>660129</v>
      </c>
      <c r="D33" s="25"/>
      <c r="E33" s="25">
        <v>269714</v>
      </c>
      <c r="F33" s="25"/>
      <c r="G33" s="25">
        <v>173586</v>
      </c>
      <c r="H33" s="25"/>
      <c r="I33" s="25">
        <v>3749</v>
      </c>
      <c r="J33" s="25"/>
      <c r="K33" s="25">
        <v>96534</v>
      </c>
      <c r="L33" s="25"/>
      <c r="M33" s="25">
        <v>116546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s="21" customFormat="1" ht="13.5" customHeight="1" x14ac:dyDescent="0.15">
      <c r="A34" s="19" t="s">
        <v>37</v>
      </c>
      <c r="B34" s="24" t="s">
        <v>8</v>
      </c>
      <c r="C34" s="25">
        <f t="shared" si="0"/>
        <v>638398</v>
      </c>
      <c r="D34" s="25"/>
      <c r="E34" s="25">
        <v>306872</v>
      </c>
      <c r="F34" s="25"/>
      <c r="G34" s="25">
        <v>212324</v>
      </c>
      <c r="H34" s="25"/>
      <c r="I34" s="25">
        <v>785</v>
      </c>
      <c r="J34" s="25"/>
      <c r="K34" s="25">
        <v>113922</v>
      </c>
      <c r="L34" s="25"/>
      <c r="M34" s="25">
        <v>4495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s="21" customFormat="1" ht="13.5" customHeight="1" x14ac:dyDescent="0.15">
      <c r="A35" s="19" t="s">
        <v>18</v>
      </c>
      <c r="B35" s="24" t="s">
        <v>8</v>
      </c>
      <c r="C35" s="25">
        <f t="shared" si="0"/>
        <v>1060142</v>
      </c>
      <c r="D35" s="25"/>
      <c r="E35" s="25">
        <v>572446</v>
      </c>
      <c r="F35" s="25"/>
      <c r="G35" s="25">
        <v>330286</v>
      </c>
      <c r="H35" s="25"/>
      <c r="I35" s="25">
        <v>934</v>
      </c>
      <c r="J35" s="25"/>
      <c r="K35" s="25">
        <v>156476</v>
      </c>
      <c r="L35" s="25"/>
      <c r="M35" s="25">
        <v>0</v>
      </c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s="21" customFormat="1" ht="13.5" customHeight="1" x14ac:dyDescent="0.15">
      <c r="A36" s="19" t="s">
        <v>25</v>
      </c>
      <c r="B36" s="24" t="s">
        <v>8</v>
      </c>
      <c r="C36" s="25">
        <f t="shared" si="0"/>
        <v>206174</v>
      </c>
      <c r="D36" s="25"/>
      <c r="E36" s="25">
        <v>111815</v>
      </c>
      <c r="F36" s="25"/>
      <c r="G36" s="25">
        <v>87861</v>
      </c>
      <c r="H36" s="25"/>
      <c r="I36" s="25">
        <v>65</v>
      </c>
      <c r="J36" s="25"/>
      <c r="K36" s="25">
        <v>6433</v>
      </c>
      <c r="L36" s="25"/>
      <c r="M36" s="25">
        <v>0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 s="21" customFormat="1" ht="13.5" customHeight="1" x14ac:dyDescent="0.15">
      <c r="A37" s="19" t="s">
        <v>26</v>
      </c>
      <c r="B37" s="24" t="s">
        <v>8</v>
      </c>
      <c r="C37" s="25">
        <f t="shared" si="0"/>
        <v>162976</v>
      </c>
      <c r="D37" s="25"/>
      <c r="E37" s="25">
        <v>86900</v>
      </c>
      <c r="F37" s="25"/>
      <c r="G37" s="25">
        <v>68284</v>
      </c>
      <c r="H37" s="25"/>
      <c r="I37" s="25">
        <v>742</v>
      </c>
      <c r="J37" s="25"/>
      <c r="K37" s="25">
        <v>7050</v>
      </c>
      <c r="L37" s="25"/>
      <c r="M37" s="25">
        <v>0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s="21" customFormat="1" ht="13.5" customHeight="1" x14ac:dyDescent="0.15">
      <c r="A38" s="19" t="s">
        <v>98</v>
      </c>
      <c r="B38" s="24"/>
      <c r="C38" s="25">
        <f t="shared" si="0"/>
        <v>2090761</v>
      </c>
      <c r="D38" s="25"/>
      <c r="E38" s="25">
        <v>1325801</v>
      </c>
      <c r="F38" s="25"/>
      <c r="G38" s="25">
        <v>619947</v>
      </c>
      <c r="H38" s="25"/>
      <c r="I38" s="25">
        <v>37512</v>
      </c>
      <c r="J38" s="25"/>
      <c r="K38" s="25">
        <v>96968</v>
      </c>
      <c r="L38" s="25"/>
      <c r="M38" s="25">
        <v>10533</v>
      </c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25" s="21" customFormat="1" ht="13.5" customHeight="1" x14ac:dyDescent="0.15">
      <c r="A39" s="19" t="s">
        <v>19</v>
      </c>
      <c r="B39" s="24"/>
      <c r="C39" s="25">
        <f t="shared" si="0"/>
        <v>170255</v>
      </c>
      <c r="D39" s="25"/>
      <c r="E39" s="25">
        <v>52237</v>
      </c>
      <c r="F39" s="25"/>
      <c r="G39" s="25">
        <v>63951</v>
      </c>
      <c r="H39" s="25"/>
      <c r="I39" s="25">
        <v>169</v>
      </c>
      <c r="J39" s="25"/>
      <c r="K39" s="25">
        <v>43483</v>
      </c>
      <c r="L39" s="25"/>
      <c r="M39" s="25">
        <v>10415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s="21" customFormat="1" ht="13.5" customHeight="1" x14ac:dyDescent="0.15">
      <c r="A40" s="19" t="s">
        <v>81</v>
      </c>
      <c r="B40" s="24" t="s">
        <v>8</v>
      </c>
      <c r="C40" s="25">
        <f t="shared" si="0"/>
        <v>2770525</v>
      </c>
      <c r="D40" s="25"/>
      <c r="E40" s="25">
        <v>1594767</v>
      </c>
      <c r="F40" s="25"/>
      <c r="G40" s="25">
        <v>905846</v>
      </c>
      <c r="H40" s="25"/>
      <c r="I40" s="25">
        <v>26348</v>
      </c>
      <c r="J40" s="25"/>
      <c r="K40" s="25">
        <v>238269</v>
      </c>
      <c r="L40" s="25"/>
      <c r="M40" s="25">
        <v>5295</v>
      </c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25" s="21" customFormat="1" ht="13.5" customHeight="1" x14ac:dyDescent="0.15">
      <c r="A41" s="19" t="s">
        <v>13</v>
      </c>
      <c r="B41" s="24" t="s">
        <v>8</v>
      </c>
      <c r="C41" s="25">
        <f t="shared" si="0"/>
        <v>1967996</v>
      </c>
      <c r="D41" s="25"/>
      <c r="E41" s="25">
        <v>1205628</v>
      </c>
      <c r="F41" s="25"/>
      <c r="G41" s="25">
        <v>654488</v>
      </c>
      <c r="H41" s="25"/>
      <c r="I41" s="25">
        <v>5677</v>
      </c>
      <c r="J41" s="25"/>
      <c r="K41" s="25">
        <v>63356</v>
      </c>
      <c r="L41" s="25"/>
      <c r="M41" s="25">
        <v>38847</v>
      </c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25" s="21" customFormat="1" ht="13.5" customHeight="1" x14ac:dyDescent="0.15">
      <c r="A42" s="19" t="s">
        <v>20</v>
      </c>
      <c r="B42" s="24"/>
      <c r="C42" s="25">
        <f>SUM(E42:M42)</f>
        <v>1202323</v>
      </c>
      <c r="D42" s="25"/>
      <c r="E42" s="25">
        <v>566744</v>
      </c>
      <c r="F42" s="25"/>
      <c r="G42" s="25">
        <v>393857</v>
      </c>
      <c r="H42" s="25"/>
      <c r="I42" s="25">
        <v>2307</v>
      </c>
      <c r="J42" s="25"/>
      <c r="K42" s="25">
        <v>219378</v>
      </c>
      <c r="L42" s="25"/>
      <c r="M42" s="25">
        <v>20037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25" s="21" customFormat="1" ht="13.5" customHeight="1" x14ac:dyDescent="0.15">
      <c r="A43" s="19" t="s">
        <v>91</v>
      </c>
      <c r="B43" s="24"/>
      <c r="C43" s="25">
        <f t="shared" si="0"/>
        <v>3525105</v>
      </c>
      <c r="D43" s="25"/>
      <c r="E43" s="25">
        <v>2108729</v>
      </c>
      <c r="F43" s="25"/>
      <c r="G43" s="25">
        <v>1212891</v>
      </c>
      <c r="H43" s="25"/>
      <c r="I43" s="25">
        <v>40605</v>
      </c>
      <c r="J43" s="25"/>
      <c r="K43" s="25">
        <v>137876</v>
      </c>
      <c r="L43" s="25"/>
      <c r="M43" s="25">
        <v>25004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s="21" customFormat="1" ht="13.5" customHeight="1" x14ac:dyDescent="0.15">
      <c r="A44" s="19" t="s">
        <v>95</v>
      </c>
      <c r="B44" s="24"/>
      <c r="C44" s="25">
        <f t="shared" si="0"/>
        <v>344842</v>
      </c>
      <c r="D44" s="25"/>
      <c r="E44" s="25">
        <v>155347</v>
      </c>
      <c r="F44" s="25"/>
      <c r="G44" s="25">
        <v>122808</v>
      </c>
      <c r="H44" s="25"/>
      <c r="I44" s="25">
        <v>0</v>
      </c>
      <c r="J44" s="25"/>
      <c r="K44" s="25">
        <v>66687</v>
      </c>
      <c r="L44" s="25"/>
      <c r="M44" s="25">
        <v>0</v>
      </c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s="21" customFormat="1" ht="13.5" customHeight="1" x14ac:dyDescent="0.15">
      <c r="A45" s="19" t="s">
        <v>21</v>
      </c>
      <c r="B45" s="24" t="s">
        <v>8</v>
      </c>
      <c r="C45" s="25">
        <f t="shared" si="0"/>
        <v>1789725</v>
      </c>
      <c r="D45" s="25"/>
      <c r="E45" s="25">
        <v>961887</v>
      </c>
      <c r="F45" s="25"/>
      <c r="G45" s="25">
        <v>655304</v>
      </c>
      <c r="H45" s="25"/>
      <c r="I45" s="25">
        <v>1578</v>
      </c>
      <c r="J45" s="25"/>
      <c r="K45" s="25">
        <v>164464</v>
      </c>
      <c r="L45" s="25"/>
      <c r="M45" s="25">
        <v>6492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s="21" customFormat="1" ht="13.5" customHeight="1" x14ac:dyDescent="0.15">
      <c r="A46" s="19" t="s">
        <v>22</v>
      </c>
      <c r="B46" s="24" t="s">
        <v>8</v>
      </c>
      <c r="C46" s="25">
        <f t="shared" si="0"/>
        <v>1367135</v>
      </c>
      <c r="D46" s="25"/>
      <c r="E46" s="25">
        <v>481287</v>
      </c>
      <c r="F46" s="25"/>
      <c r="G46" s="25">
        <v>395134</v>
      </c>
      <c r="H46" s="25"/>
      <c r="I46" s="25">
        <v>902</v>
      </c>
      <c r="J46" s="25"/>
      <c r="K46" s="25">
        <v>484904</v>
      </c>
      <c r="L46" s="25"/>
      <c r="M46" s="25">
        <v>4908</v>
      </c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s="21" customFormat="1" ht="13.5" customHeight="1" x14ac:dyDescent="0.15">
      <c r="A47" s="19" t="s">
        <v>27</v>
      </c>
      <c r="B47" s="24" t="s">
        <v>8</v>
      </c>
      <c r="C47" s="25">
        <f t="shared" si="0"/>
        <v>190960</v>
      </c>
      <c r="D47" s="25"/>
      <c r="E47" s="25">
        <v>106453</v>
      </c>
      <c r="F47" s="25"/>
      <c r="G47" s="25">
        <v>83647</v>
      </c>
      <c r="H47" s="25"/>
      <c r="I47" s="25">
        <v>0</v>
      </c>
      <c r="J47" s="25"/>
      <c r="K47" s="25">
        <v>860</v>
      </c>
      <c r="L47" s="25"/>
      <c r="M47" s="25">
        <v>0</v>
      </c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s="21" customFormat="1" ht="13.5" customHeight="1" x14ac:dyDescent="0.15">
      <c r="A48" s="19" t="s">
        <v>28</v>
      </c>
      <c r="B48" s="24" t="s">
        <v>8</v>
      </c>
      <c r="C48" s="25">
        <f t="shared" si="0"/>
        <v>177519</v>
      </c>
      <c r="D48" s="25"/>
      <c r="E48" s="25">
        <v>95625</v>
      </c>
      <c r="F48" s="25"/>
      <c r="G48" s="25">
        <v>75139</v>
      </c>
      <c r="H48" s="25"/>
      <c r="I48" s="25">
        <v>0</v>
      </c>
      <c r="J48" s="25"/>
      <c r="K48" s="25">
        <v>1906</v>
      </c>
      <c r="L48" s="25"/>
      <c r="M48" s="25">
        <v>4849</v>
      </c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s="21" customFormat="1" ht="13.5" customHeight="1" x14ac:dyDescent="0.15">
      <c r="A49" s="19" t="s">
        <v>92</v>
      </c>
      <c r="B49" s="24" t="s">
        <v>8</v>
      </c>
      <c r="C49" s="25">
        <f t="shared" si="0"/>
        <v>1491558</v>
      </c>
      <c r="D49" s="25"/>
      <c r="E49" s="25">
        <v>734349</v>
      </c>
      <c r="F49" s="25"/>
      <c r="G49" s="25">
        <v>586790</v>
      </c>
      <c r="H49" s="25"/>
      <c r="I49" s="25">
        <v>3246</v>
      </c>
      <c r="J49" s="25"/>
      <c r="K49" s="25">
        <v>164053</v>
      </c>
      <c r="L49" s="25"/>
      <c r="M49" s="25">
        <v>3120</v>
      </c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s="21" customFormat="1" ht="13.5" customHeight="1" x14ac:dyDescent="0.15">
      <c r="A50" s="19" t="s">
        <v>76</v>
      </c>
      <c r="B50" s="24" t="s">
        <v>8</v>
      </c>
      <c r="C50" s="23">
        <f t="shared" si="0"/>
        <v>798677</v>
      </c>
      <c r="D50" s="22"/>
      <c r="E50" s="23">
        <v>385368</v>
      </c>
      <c r="F50" s="22"/>
      <c r="G50" s="25">
        <v>241752</v>
      </c>
      <c r="H50" s="22"/>
      <c r="I50" s="23">
        <v>2461</v>
      </c>
      <c r="J50" s="22"/>
      <c r="K50" s="23">
        <v>169096</v>
      </c>
      <c r="L50" s="22"/>
      <c r="M50" s="25">
        <v>0</v>
      </c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s="21" customFormat="1" ht="13.5" customHeight="1" x14ac:dyDescent="0.15">
      <c r="A51" s="19" t="s">
        <v>63</v>
      </c>
      <c r="B51" s="24" t="s">
        <v>8</v>
      </c>
      <c r="C51" s="26">
        <f t="shared" si="0"/>
        <v>39269890</v>
      </c>
      <c r="D51" s="22"/>
      <c r="E51" s="26">
        <f>SUM(E16:E50)</f>
        <v>21275341</v>
      </c>
      <c r="F51" s="22"/>
      <c r="G51" s="27">
        <f>SUM(G16:G50)</f>
        <v>12382326</v>
      </c>
      <c r="H51" s="22"/>
      <c r="I51" s="26">
        <f>SUM(I16:I50)</f>
        <v>267206</v>
      </c>
      <c r="J51" s="22"/>
      <c r="K51" s="26">
        <f>SUM(K16:K50)</f>
        <v>4861834</v>
      </c>
      <c r="L51" s="22"/>
      <c r="M51" s="27">
        <f>SUM(M16:M50)</f>
        <v>483183</v>
      </c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s="21" customFormat="1" ht="13.5" customHeight="1" x14ac:dyDescent="0.15">
      <c r="A52" s="19"/>
      <c r="B52" s="2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s="21" customFormat="1" ht="13.5" customHeight="1" x14ac:dyDescent="0.15">
      <c r="A53" s="19" t="s">
        <v>51</v>
      </c>
      <c r="B53" s="24" t="s">
        <v>8</v>
      </c>
      <c r="C53" s="26">
        <f>SUM(E53:M53)</f>
        <v>39269890</v>
      </c>
      <c r="D53" s="22"/>
      <c r="E53" s="26">
        <f>SUM(E51)</f>
        <v>21275341</v>
      </c>
      <c r="F53" s="22"/>
      <c r="G53" s="26">
        <f>SUM(G51)</f>
        <v>12382326</v>
      </c>
      <c r="H53" s="22"/>
      <c r="I53" s="26">
        <f>SUM(I51)</f>
        <v>267206</v>
      </c>
      <c r="J53" s="22"/>
      <c r="K53" s="26">
        <f>SUM(K51)</f>
        <v>4861834</v>
      </c>
      <c r="L53" s="22"/>
      <c r="M53" s="26">
        <f>SUM(M51)</f>
        <v>483183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s="21" customFormat="1" ht="13.5" customHeight="1" x14ac:dyDescent="0.15">
      <c r="A54" s="19"/>
      <c r="B54" s="24" t="s">
        <v>8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s="21" customFormat="1" ht="13.5" customHeight="1" x14ac:dyDescent="0.15">
      <c r="A55" s="19" t="s">
        <v>66</v>
      </c>
      <c r="B55" s="24" t="s">
        <v>8</v>
      </c>
      <c r="C55" s="22" t="s">
        <v>8</v>
      </c>
      <c r="D55" s="22"/>
      <c r="E55" s="22" t="s">
        <v>8</v>
      </c>
      <c r="F55" s="22" t="s">
        <v>8</v>
      </c>
      <c r="G55" s="22" t="s">
        <v>8</v>
      </c>
      <c r="H55" s="22" t="s">
        <v>8</v>
      </c>
      <c r="I55" s="22" t="s">
        <v>8</v>
      </c>
      <c r="J55" s="22" t="s">
        <v>8</v>
      </c>
      <c r="K55" s="22" t="s">
        <v>8</v>
      </c>
      <c r="L55" s="22" t="s">
        <v>8</v>
      </c>
      <c r="M55" s="22" t="s">
        <v>8</v>
      </c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s="21" customFormat="1" ht="13.5" customHeight="1" x14ac:dyDescent="0.15">
      <c r="A56" s="19" t="s">
        <v>29</v>
      </c>
      <c r="B56" s="24" t="s">
        <v>8</v>
      </c>
      <c r="C56" s="22">
        <f t="shared" ref="C56:C93" si="1">SUM(E56:M56)</f>
        <v>1608942</v>
      </c>
      <c r="D56" s="22"/>
      <c r="E56" s="25">
        <v>833485</v>
      </c>
      <c r="F56" s="22"/>
      <c r="G56" s="25">
        <v>363096</v>
      </c>
      <c r="H56" s="22"/>
      <c r="I56" s="25">
        <v>96696</v>
      </c>
      <c r="J56" s="22"/>
      <c r="K56" s="25">
        <v>315493</v>
      </c>
      <c r="L56" s="22"/>
      <c r="M56" s="22">
        <v>172</v>
      </c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s="21" customFormat="1" ht="13.5" customHeight="1" x14ac:dyDescent="0.15">
      <c r="A57" s="19" t="s">
        <v>9</v>
      </c>
      <c r="B57" s="24" t="s">
        <v>8</v>
      </c>
      <c r="C57" s="22">
        <f t="shared" si="1"/>
        <v>705802</v>
      </c>
      <c r="D57" s="22"/>
      <c r="E57" s="25">
        <v>417717</v>
      </c>
      <c r="F57" s="22"/>
      <c r="G57" s="25">
        <v>209550</v>
      </c>
      <c r="H57" s="22"/>
      <c r="I57" s="25">
        <v>27617</v>
      </c>
      <c r="J57" s="22"/>
      <c r="K57" s="25">
        <v>48189</v>
      </c>
      <c r="L57" s="22"/>
      <c r="M57" s="25">
        <v>2729</v>
      </c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s="21" customFormat="1" ht="13.5" customHeight="1" x14ac:dyDescent="0.15">
      <c r="A58" s="19" t="s">
        <v>101</v>
      </c>
      <c r="B58" s="24"/>
      <c r="C58" s="22">
        <f t="shared" si="1"/>
        <v>401967</v>
      </c>
      <c r="D58" s="22"/>
      <c r="E58" s="25">
        <v>210331</v>
      </c>
      <c r="F58" s="22"/>
      <c r="G58" s="25">
        <v>183726</v>
      </c>
      <c r="H58" s="22"/>
      <c r="I58" s="25">
        <v>1430</v>
      </c>
      <c r="J58" s="22"/>
      <c r="K58" s="25">
        <v>6480</v>
      </c>
      <c r="L58" s="22"/>
      <c r="M58" s="25">
        <v>0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s="21" customFormat="1" ht="13.5" customHeight="1" x14ac:dyDescent="0.15">
      <c r="A59" s="19" t="s">
        <v>99</v>
      </c>
      <c r="B59" s="24"/>
      <c r="C59" s="22">
        <f t="shared" si="1"/>
        <v>273005</v>
      </c>
      <c r="D59" s="22"/>
      <c r="E59" s="25">
        <v>138745</v>
      </c>
      <c r="F59" s="22"/>
      <c r="G59" s="25">
        <v>107119</v>
      </c>
      <c r="H59" s="22"/>
      <c r="I59" s="25">
        <v>10913</v>
      </c>
      <c r="J59" s="22"/>
      <c r="K59" s="25">
        <v>16228</v>
      </c>
      <c r="L59" s="22"/>
      <c r="M59" s="25">
        <v>0</v>
      </c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s="21" customFormat="1" ht="13.5" customHeight="1" x14ac:dyDescent="0.15">
      <c r="A60" s="19" t="s">
        <v>44</v>
      </c>
      <c r="B60" s="24" t="s">
        <v>8</v>
      </c>
      <c r="C60" s="22">
        <f t="shared" si="1"/>
        <v>722329</v>
      </c>
      <c r="D60" s="22"/>
      <c r="E60" s="25">
        <v>400181</v>
      </c>
      <c r="F60" s="22"/>
      <c r="G60" s="25">
        <v>275757</v>
      </c>
      <c r="H60" s="22"/>
      <c r="I60" s="25">
        <v>1164</v>
      </c>
      <c r="J60" s="22"/>
      <c r="K60" s="25">
        <v>45227</v>
      </c>
      <c r="L60" s="22"/>
      <c r="M60" s="25">
        <v>0</v>
      </c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s="21" customFormat="1" ht="13.5" customHeight="1" x14ac:dyDescent="0.15">
      <c r="A61" s="19" t="s">
        <v>30</v>
      </c>
      <c r="B61" s="24" t="s">
        <v>8</v>
      </c>
      <c r="C61" s="25">
        <f t="shared" si="1"/>
        <v>69628</v>
      </c>
      <c r="D61" s="22"/>
      <c r="E61" s="25">
        <v>38453</v>
      </c>
      <c r="F61" s="22"/>
      <c r="G61" s="25">
        <v>30215</v>
      </c>
      <c r="H61" s="22"/>
      <c r="I61" s="25">
        <v>0</v>
      </c>
      <c r="J61" s="22"/>
      <c r="K61" s="25">
        <v>960</v>
      </c>
      <c r="L61" s="22"/>
      <c r="M61" s="25">
        <v>0</v>
      </c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s="21" customFormat="1" ht="13.5" customHeight="1" x14ac:dyDescent="0.15">
      <c r="A62" s="19" t="s">
        <v>77</v>
      </c>
      <c r="B62" s="24" t="s">
        <v>8</v>
      </c>
      <c r="C62" s="25">
        <f t="shared" si="1"/>
        <v>128105</v>
      </c>
      <c r="D62" s="25"/>
      <c r="E62" s="25">
        <v>70029</v>
      </c>
      <c r="F62" s="25"/>
      <c r="G62" s="25">
        <v>55027</v>
      </c>
      <c r="H62" s="22"/>
      <c r="I62" s="25">
        <v>0</v>
      </c>
      <c r="J62" s="22"/>
      <c r="K62" s="25">
        <v>3049</v>
      </c>
      <c r="L62" s="22"/>
      <c r="M62" s="25">
        <v>0</v>
      </c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s="21" customFormat="1" ht="13.5" customHeight="1" x14ac:dyDescent="0.15">
      <c r="A63" s="19" t="s">
        <v>89</v>
      </c>
      <c r="B63" s="24"/>
      <c r="C63" s="25">
        <f t="shared" si="1"/>
        <v>270203</v>
      </c>
      <c r="D63" s="25"/>
      <c r="E63" s="25">
        <v>142269</v>
      </c>
      <c r="F63" s="25"/>
      <c r="G63" s="25">
        <v>108436</v>
      </c>
      <c r="H63" s="22"/>
      <c r="I63" s="25">
        <v>1961</v>
      </c>
      <c r="J63" s="22"/>
      <c r="K63" s="25">
        <v>17407</v>
      </c>
      <c r="L63" s="22"/>
      <c r="M63" s="25">
        <v>130</v>
      </c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s="21" customFormat="1" ht="13.5" customHeight="1" x14ac:dyDescent="0.15">
      <c r="A64" s="19" t="s">
        <v>83</v>
      </c>
      <c r="B64" s="24"/>
      <c r="C64" s="25">
        <f t="shared" si="1"/>
        <v>43727</v>
      </c>
      <c r="D64" s="25"/>
      <c r="E64" s="25">
        <v>17862</v>
      </c>
      <c r="F64" s="25"/>
      <c r="G64" s="25">
        <v>11481</v>
      </c>
      <c r="H64" s="22"/>
      <c r="I64" s="25">
        <v>0</v>
      </c>
      <c r="J64" s="22"/>
      <c r="K64" s="25">
        <v>14384</v>
      </c>
      <c r="L64" s="22"/>
      <c r="M64" s="25">
        <v>0</v>
      </c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 s="21" customFormat="1" ht="13.5" customHeight="1" x14ac:dyDescent="0.15">
      <c r="A65" s="19" t="s">
        <v>31</v>
      </c>
      <c r="B65" s="24" t="s">
        <v>8</v>
      </c>
      <c r="C65" s="22">
        <f t="shared" si="1"/>
        <v>392220</v>
      </c>
      <c r="D65" s="22"/>
      <c r="E65" s="25">
        <v>202657</v>
      </c>
      <c r="F65" s="22"/>
      <c r="G65" s="25">
        <v>106568</v>
      </c>
      <c r="H65" s="22"/>
      <c r="I65" s="25">
        <v>0</v>
      </c>
      <c r="J65" s="22"/>
      <c r="K65" s="25">
        <v>54563</v>
      </c>
      <c r="L65" s="22"/>
      <c r="M65" s="25">
        <v>28432</v>
      </c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s="21" customFormat="1" ht="13.5" customHeight="1" x14ac:dyDescent="0.15">
      <c r="A66" s="19" t="s">
        <v>70</v>
      </c>
      <c r="B66" s="24"/>
      <c r="C66" s="22">
        <f t="shared" si="1"/>
        <v>1848496</v>
      </c>
      <c r="D66" s="22"/>
      <c r="E66" s="25">
        <v>715271</v>
      </c>
      <c r="F66" s="22"/>
      <c r="G66" s="25">
        <v>551089</v>
      </c>
      <c r="H66" s="22"/>
      <c r="I66" s="25">
        <v>16856</v>
      </c>
      <c r="J66" s="22"/>
      <c r="K66" s="25">
        <v>531437</v>
      </c>
      <c r="L66" s="22"/>
      <c r="M66" s="25">
        <v>33843</v>
      </c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 s="21" customFormat="1" ht="13.5" customHeight="1" x14ac:dyDescent="0.15">
      <c r="A67" s="19" t="s">
        <v>32</v>
      </c>
      <c r="B67" s="24" t="s">
        <v>8</v>
      </c>
      <c r="C67" s="22">
        <f t="shared" si="1"/>
        <v>1946182</v>
      </c>
      <c r="D67" s="22"/>
      <c r="E67" s="25">
        <v>1232464</v>
      </c>
      <c r="F67" s="22"/>
      <c r="G67" s="25">
        <v>586552</v>
      </c>
      <c r="H67" s="22"/>
      <c r="I67" s="25">
        <v>83864</v>
      </c>
      <c r="J67" s="22"/>
      <c r="K67" s="25">
        <v>39962</v>
      </c>
      <c r="L67" s="22"/>
      <c r="M67" s="25">
        <v>3340</v>
      </c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25" s="21" customFormat="1" ht="13.5" customHeight="1" x14ac:dyDescent="0.15">
      <c r="A68" s="19" t="s">
        <v>34</v>
      </c>
      <c r="B68" s="24" t="s">
        <v>8</v>
      </c>
      <c r="C68" s="22">
        <f t="shared" si="1"/>
        <v>1678720</v>
      </c>
      <c r="D68" s="22"/>
      <c r="E68" s="25">
        <v>667893</v>
      </c>
      <c r="F68" s="22"/>
      <c r="G68" s="25">
        <v>496958</v>
      </c>
      <c r="H68" s="22"/>
      <c r="I68" s="25">
        <v>56654</v>
      </c>
      <c r="J68" s="22"/>
      <c r="K68" s="25">
        <v>457215</v>
      </c>
      <c r="L68" s="22"/>
      <c r="M68" s="25">
        <v>0</v>
      </c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25" s="21" customFormat="1" ht="13.5" customHeight="1" x14ac:dyDescent="0.15">
      <c r="A69" s="19" t="s">
        <v>12</v>
      </c>
      <c r="B69" s="24" t="s">
        <v>8</v>
      </c>
      <c r="C69" s="22">
        <f t="shared" si="1"/>
        <v>706239</v>
      </c>
      <c r="D69" s="22"/>
      <c r="E69" s="25">
        <v>374121</v>
      </c>
      <c r="F69" s="22"/>
      <c r="G69" s="25">
        <v>288088</v>
      </c>
      <c r="H69" s="22"/>
      <c r="I69" s="25">
        <v>10132</v>
      </c>
      <c r="J69" s="22"/>
      <c r="K69" s="25">
        <v>32969</v>
      </c>
      <c r="L69" s="22"/>
      <c r="M69" s="25">
        <v>929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5" s="21" customFormat="1" ht="13.5" customHeight="1" x14ac:dyDescent="0.15">
      <c r="A70" s="19" t="s">
        <v>17</v>
      </c>
      <c r="B70" s="24"/>
      <c r="C70" s="22">
        <f t="shared" si="1"/>
        <v>129968</v>
      </c>
      <c r="D70" s="22"/>
      <c r="E70" s="25">
        <v>69600</v>
      </c>
      <c r="F70" s="22"/>
      <c r="G70" s="25">
        <v>54690</v>
      </c>
      <c r="H70" s="22"/>
      <c r="I70" s="25">
        <v>0</v>
      </c>
      <c r="J70" s="22"/>
      <c r="K70" s="25">
        <v>5678</v>
      </c>
      <c r="L70" s="22"/>
      <c r="M70" s="25">
        <v>0</v>
      </c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5" s="21" customFormat="1" ht="13.5" customHeight="1" x14ac:dyDescent="0.15">
      <c r="A71" s="19" t="s">
        <v>57</v>
      </c>
      <c r="B71" s="24"/>
      <c r="C71" s="22">
        <f t="shared" si="1"/>
        <v>52916</v>
      </c>
      <c r="D71" s="22"/>
      <c r="E71" s="25">
        <v>29632</v>
      </c>
      <c r="F71" s="22"/>
      <c r="G71" s="25">
        <v>23284</v>
      </c>
      <c r="H71" s="22"/>
      <c r="I71" s="25">
        <v>0</v>
      </c>
      <c r="J71" s="22"/>
      <c r="K71" s="25">
        <v>0</v>
      </c>
      <c r="L71" s="22"/>
      <c r="M71" s="25">
        <v>0</v>
      </c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5" s="21" customFormat="1" ht="13.5" customHeight="1" x14ac:dyDescent="0.15">
      <c r="A72" s="19" t="s">
        <v>102</v>
      </c>
      <c r="B72" s="24"/>
      <c r="C72" s="22">
        <f t="shared" si="1"/>
        <v>436</v>
      </c>
      <c r="D72" s="22"/>
      <c r="E72" s="25">
        <v>0</v>
      </c>
      <c r="F72" s="22"/>
      <c r="G72" s="25">
        <v>0</v>
      </c>
      <c r="H72" s="22"/>
      <c r="I72" s="25">
        <v>0</v>
      </c>
      <c r="J72" s="22"/>
      <c r="K72" s="25">
        <v>436</v>
      </c>
      <c r="L72" s="22"/>
      <c r="M72" s="25">
        <v>0</v>
      </c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spans="1:25" s="21" customFormat="1" ht="13.5" customHeight="1" x14ac:dyDescent="0.15">
      <c r="A73" s="19" t="s">
        <v>88</v>
      </c>
      <c r="B73" s="24"/>
      <c r="C73" s="22">
        <f t="shared" si="1"/>
        <v>192610</v>
      </c>
      <c r="D73" s="22"/>
      <c r="E73" s="25">
        <v>96565</v>
      </c>
      <c r="F73" s="22"/>
      <c r="G73" s="25">
        <v>67635</v>
      </c>
      <c r="H73" s="22"/>
      <c r="I73" s="25">
        <v>490</v>
      </c>
      <c r="J73" s="22"/>
      <c r="K73" s="25">
        <v>27920</v>
      </c>
      <c r="L73" s="22"/>
      <c r="M73" s="25">
        <v>0</v>
      </c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 s="21" customFormat="1" ht="13.5" customHeight="1" x14ac:dyDescent="0.15">
      <c r="A74" s="19" t="s">
        <v>36</v>
      </c>
      <c r="B74" s="24" t="s">
        <v>8</v>
      </c>
      <c r="C74" s="22">
        <f t="shared" si="1"/>
        <v>572714</v>
      </c>
      <c r="D74" s="22"/>
      <c r="E74" s="25">
        <v>168311</v>
      </c>
      <c r="F74" s="22"/>
      <c r="G74" s="25">
        <v>114811</v>
      </c>
      <c r="H74" s="22"/>
      <c r="I74" s="25">
        <v>62031</v>
      </c>
      <c r="J74" s="22"/>
      <c r="K74" s="25">
        <v>227561</v>
      </c>
      <c r="L74" s="22"/>
      <c r="M74" s="25">
        <v>0</v>
      </c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21" customFormat="1" ht="13.5" customHeight="1" x14ac:dyDescent="0.15">
      <c r="A75" s="19" t="s">
        <v>37</v>
      </c>
      <c r="B75" s="24" t="s">
        <v>8</v>
      </c>
      <c r="C75" s="22">
        <f t="shared" si="1"/>
        <v>87299</v>
      </c>
      <c r="D75" s="22"/>
      <c r="E75" s="25">
        <v>48886</v>
      </c>
      <c r="F75" s="22"/>
      <c r="G75" s="25">
        <v>38413</v>
      </c>
      <c r="H75" s="22"/>
      <c r="I75" s="25">
        <v>0</v>
      </c>
      <c r="J75" s="22"/>
      <c r="K75" s="25">
        <v>0</v>
      </c>
      <c r="L75" s="22"/>
      <c r="M75" s="25">
        <v>0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s="21" customFormat="1" ht="13.5" customHeight="1" x14ac:dyDescent="0.15">
      <c r="A76" s="19" t="s">
        <v>71</v>
      </c>
      <c r="B76" s="24" t="s">
        <v>8</v>
      </c>
      <c r="C76" s="22">
        <f t="shared" si="1"/>
        <v>792538</v>
      </c>
      <c r="D76" s="22"/>
      <c r="E76" s="25">
        <v>466918</v>
      </c>
      <c r="F76" s="22"/>
      <c r="G76" s="25">
        <v>281057</v>
      </c>
      <c r="H76" s="22"/>
      <c r="I76" s="25">
        <v>16801</v>
      </c>
      <c r="J76" s="22"/>
      <c r="K76" s="25">
        <v>26831</v>
      </c>
      <c r="L76" s="22"/>
      <c r="M76" s="25">
        <v>931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s="21" customFormat="1" ht="13.5" customHeight="1" x14ac:dyDescent="0.15">
      <c r="A77" s="19" t="s">
        <v>38</v>
      </c>
      <c r="B77" s="24" t="s">
        <v>8</v>
      </c>
      <c r="C77" s="25">
        <f t="shared" si="1"/>
        <v>2612717</v>
      </c>
      <c r="D77" s="22"/>
      <c r="E77" s="25">
        <v>1627333</v>
      </c>
      <c r="F77" s="22"/>
      <c r="G77" s="25">
        <v>783317</v>
      </c>
      <c r="H77" s="22"/>
      <c r="I77" s="25">
        <v>118082</v>
      </c>
      <c r="J77" s="22"/>
      <c r="K77" s="25">
        <v>80645</v>
      </c>
      <c r="L77" s="22"/>
      <c r="M77" s="25">
        <v>3340</v>
      </c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25" s="21" customFormat="1" ht="13.5" customHeight="1" x14ac:dyDescent="0.15">
      <c r="A78" s="19" t="s">
        <v>72</v>
      </c>
      <c r="B78" s="24" t="s">
        <v>8</v>
      </c>
      <c r="C78" s="25">
        <f t="shared" si="1"/>
        <v>543060</v>
      </c>
      <c r="D78" s="25"/>
      <c r="E78" s="25">
        <v>302367</v>
      </c>
      <c r="F78" s="25"/>
      <c r="G78" s="25">
        <v>204649</v>
      </c>
      <c r="H78" s="22"/>
      <c r="I78" s="25">
        <v>4281</v>
      </c>
      <c r="J78" s="22"/>
      <c r="K78" s="25">
        <v>30160</v>
      </c>
      <c r="L78" s="22"/>
      <c r="M78" s="25">
        <v>1603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25" s="21" customFormat="1" ht="13.5" customHeight="1" x14ac:dyDescent="0.15">
      <c r="A79" s="19" t="s">
        <v>39</v>
      </c>
      <c r="B79" s="24" t="s">
        <v>8</v>
      </c>
      <c r="C79" s="25">
        <f t="shared" si="1"/>
        <v>2476881</v>
      </c>
      <c r="D79" s="25"/>
      <c r="E79" s="25">
        <v>1697347</v>
      </c>
      <c r="F79" s="25"/>
      <c r="G79" s="25">
        <v>620051</v>
      </c>
      <c r="H79" s="22"/>
      <c r="I79" s="25">
        <v>102290</v>
      </c>
      <c r="J79" s="22"/>
      <c r="K79" s="25">
        <v>50067</v>
      </c>
      <c r="L79" s="22"/>
      <c r="M79" s="25">
        <v>7126</v>
      </c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25" s="21" customFormat="1" ht="13.5" customHeight="1" x14ac:dyDescent="0.15">
      <c r="A80" s="19" t="s">
        <v>98</v>
      </c>
      <c r="B80" s="24"/>
      <c r="C80" s="25">
        <f t="shared" si="1"/>
        <v>1492901</v>
      </c>
      <c r="D80" s="25"/>
      <c r="E80" s="25">
        <v>710798</v>
      </c>
      <c r="F80" s="25"/>
      <c r="G80" s="25">
        <v>431129</v>
      </c>
      <c r="H80" s="22"/>
      <c r="I80" s="25">
        <v>47850</v>
      </c>
      <c r="J80" s="22"/>
      <c r="K80" s="25">
        <v>296458</v>
      </c>
      <c r="L80" s="22"/>
      <c r="M80" s="25">
        <v>6666</v>
      </c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 s="21" customFormat="1" ht="13.5" customHeight="1" x14ac:dyDescent="0.15">
      <c r="A81" s="19" t="s">
        <v>97</v>
      </c>
      <c r="B81" s="24" t="s">
        <v>8</v>
      </c>
      <c r="C81" s="25">
        <f t="shared" si="1"/>
        <v>36262</v>
      </c>
      <c r="D81" s="25"/>
      <c r="E81" s="25">
        <v>20306</v>
      </c>
      <c r="F81" s="25"/>
      <c r="G81" s="25">
        <v>15956</v>
      </c>
      <c r="H81" s="22"/>
      <c r="I81" s="25">
        <v>0</v>
      </c>
      <c r="J81" s="22"/>
      <c r="K81" s="25">
        <v>0</v>
      </c>
      <c r="L81" s="22"/>
      <c r="M81" s="25">
        <v>0</v>
      </c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s="21" customFormat="1" ht="13.5" customHeight="1" x14ac:dyDescent="0.15">
      <c r="A82" s="19" t="s">
        <v>81</v>
      </c>
      <c r="B82" s="24"/>
      <c r="C82" s="25">
        <f t="shared" si="1"/>
        <v>1338133</v>
      </c>
      <c r="D82" s="25"/>
      <c r="E82" s="25">
        <v>756701</v>
      </c>
      <c r="F82" s="25"/>
      <c r="G82" s="25">
        <v>497458</v>
      </c>
      <c r="H82" s="22"/>
      <c r="I82" s="25">
        <v>35516</v>
      </c>
      <c r="J82" s="22"/>
      <c r="K82" s="25">
        <v>39088</v>
      </c>
      <c r="L82" s="22"/>
      <c r="M82" s="25">
        <v>9370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:25" s="21" customFormat="1" ht="13.5" customHeight="1" x14ac:dyDescent="0.15">
      <c r="A83" s="19" t="s">
        <v>13</v>
      </c>
      <c r="B83" s="24"/>
      <c r="C83" s="25">
        <f t="shared" si="1"/>
        <v>523639</v>
      </c>
      <c r="D83" s="25"/>
      <c r="E83" s="25">
        <v>257882</v>
      </c>
      <c r="F83" s="25"/>
      <c r="G83" s="25">
        <v>214745</v>
      </c>
      <c r="H83" s="22"/>
      <c r="I83" s="25">
        <v>7533</v>
      </c>
      <c r="J83" s="22"/>
      <c r="K83" s="25">
        <v>40909</v>
      </c>
      <c r="L83" s="22"/>
      <c r="M83" s="25">
        <v>2570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 s="21" customFormat="1" ht="13.5" customHeight="1" x14ac:dyDescent="0.15">
      <c r="A84" s="19" t="s">
        <v>100</v>
      </c>
      <c r="B84" s="24"/>
      <c r="C84" s="25">
        <f t="shared" si="1"/>
        <v>78547</v>
      </c>
      <c r="D84" s="25"/>
      <c r="E84" s="25">
        <v>43985</v>
      </c>
      <c r="F84" s="25"/>
      <c r="G84" s="25">
        <v>34562</v>
      </c>
      <c r="H84" s="22"/>
      <c r="I84" s="25">
        <v>0</v>
      </c>
      <c r="J84" s="22"/>
      <c r="K84" s="25">
        <v>0</v>
      </c>
      <c r="L84" s="22"/>
      <c r="M84" s="25">
        <v>0</v>
      </c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:25" s="21" customFormat="1" ht="13.5" customHeight="1" x14ac:dyDescent="0.15">
      <c r="A85" s="19" t="s">
        <v>91</v>
      </c>
      <c r="B85" s="24"/>
      <c r="C85" s="25">
        <f t="shared" si="1"/>
        <v>459105</v>
      </c>
      <c r="D85" s="25"/>
      <c r="E85" s="25">
        <v>266316</v>
      </c>
      <c r="F85" s="25"/>
      <c r="G85" s="25">
        <v>174404</v>
      </c>
      <c r="H85" s="22"/>
      <c r="I85" s="25">
        <v>2922</v>
      </c>
      <c r="J85" s="22"/>
      <c r="K85" s="25">
        <v>13812</v>
      </c>
      <c r="L85" s="22"/>
      <c r="M85" s="25">
        <v>1651</v>
      </c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s="21" customFormat="1" ht="13.5" customHeight="1" x14ac:dyDescent="0.15">
      <c r="A86" s="19" t="s">
        <v>104</v>
      </c>
      <c r="B86" s="24"/>
      <c r="C86" s="25">
        <f t="shared" si="1"/>
        <v>26922</v>
      </c>
      <c r="D86" s="25"/>
      <c r="E86" s="25">
        <v>15076</v>
      </c>
      <c r="F86" s="25"/>
      <c r="G86" s="25">
        <v>11846</v>
      </c>
      <c r="H86" s="22"/>
      <c r="I86" s="25">
        <v>0</v>
      </c>
      <c r="J86" s="22"/>
      <c r="K86" s="25">
        <v>0</v>
      </c>
      <c r="L86" s="22"/>
      <c r="M86" s="25">
        <v>0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5" s="21" customFormat="1" ht="13.5" customHeight="1" x14ac:dyDescent="0.15">
      <c r="A87" s="19" t="s">
        <v>73</v>
      </c>
      <c r="B87" s="24" t="s">
        <v>8</v>
      </c>
      <c r="C87" s="22">
        <f t="shared" si="1"/>
        <v>727347</v>
      </c>
      <c r="D87" s="22"/>
      <c r="E87" s="25">
        <v>392842</v>
      </c>
      <c r="F87" s="22"/>
      <c r="G87" s="25">
        <v>314577</v>
      </c>
      <c r="H87" s="22"/>
      <c r="I87" s="25">
        <v>11472</v>
      </c>
      <c r="J87" s="22"/>
      <c r="K87" s="25">
        <v>6876</v>
      </c>
      <c r="L87" s="22"/>
      <c r="M87" s="25">
        <v>1580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 s="21" customFormat="1" ht="13.5" customHeight="1" x14ac:dyDescent="0.15">
      <c r="A88" s="19" t="s">
        <v>40</v>
      </c>
      <c r="B88" s="24" t="s">
        <v>8</v>
      </c>
      <c r="C88" s="22">
        <f t="shared" si="1"/>
        <v>4374041</v>
      </c>
      <c r="D88" s="22"/>
      <c r="E88" s="25">
        <v>2888799</v>
      </c>
      <c r="F88" s="22"/>
      <c r="G88" s="25">
        <v>1233534</v>
      </c>
      <c r="H88" s="22"/>
      <c r="I88" s="25">
        <v>170845</v>
      </c>
      <c r="J88" s="22"/>
      <c r="K88" s="25">
        <v>79222</v>
      </c>
      <c r="L88" s="22"/>
      <c r="M88" s="25">
        <v>1641</v>
      </c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1:25" s="21" customFormat="1" ht="13.5" customHeight="1" x14ac:dyDescent="0.15">
      <c r="A89" s="19" t="s">
        <v>74</v>
      </c>
      <c r="B89" s="24" t="s">
        <v>8</v>
      </c>
      <c r="C89" s="25">
        <f t="shared" si="1"/>
        <v>746892</v>
      </c>
      <c r="D89" s="22"/>
      <c r="E89" s="25">
        <v>410371</v>
      </c>
      <c r="F89" s="22"/>
      <c r="G89" s="25">
        <v>293402</v>
      </c>
      <c r="H89" s="22"/>
      <c r="I89" s="25">
        <v>17335</v>
      </c>
      <c r="J89" s="22"/>
      <c r="K89" s="25">
        <v>19420</v>
      </c>
      <c r="L89" s="22"/>
      <c r="M89" s="25">
        <v>6364</v>
      </c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5" s="21" customFormat="1" ht="13.5" customHeight="1" x14ac:dyDescent="0.15">
      <c r="A90" s="19" t="s">
        <v>41</v>
      </c>
      <c r="B90" s="24"/>
      <c r="C90" s="25">
        <f t="shared" si="1"/>
        <v>3544622</v>
      </c>
      <c r="D90" s="22"/>
      <c r="E90" s="25">
        <v>2341379</v>
      </c>
      <c r="F90" s="22"/>
      <c r="G90" s="25">
        <v>979962</v>
      </c>
      <c r="H90" s="22"/>
      <c r="I90" s="25">
        <v>130195</v>
      </c>
      <c r="J90" s="22"/>
      <c r="K90" s="25">
        <v>92288</v>
      </c>
      <c r="L90" s="22"/>
      <c r="M90" s="25">
        <v>798</v>
      </c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:25" s="21" customFormat="1" ht="13.5" customHeight="1" x14ac:dyDescent="0.15">
      <c r="A91" s="19" t="s">
        <v>92</v>
      </c>
      <c r="B91" s="24"/>
      <c r="C91" s="25">
        <f t="shared" si="1"/>
        <v>149145</v>
      </c>
      <c r="D91" s="22"/>
      <c r="E91" s="25">
        <v>133336</v>
      </c>
      <c r="F91" s="22"/>
      <c r="G91" s="25">
        <v>15809</v>
      </c>
      <c r="H91" s="22"/>
      <c r="I91" s="25">
        <v>0</v>
      </c>
      <c r="J91" s="22"/>
      <c r="K91" s="25">
        <v>0</v>
      </c>
      <c r="L91" s="22"/>
      <c r="M91" s="25">
        <v>0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5" s="21" customFormat="1" ht="13.5" customHeight="1" x14ac:dyDescent="0.15">
      <c r="A92" s="19" t="s">
        <v>84</v>
      </c>
      <c r="B92" s="24" t="s">
        <v>8</v>
      </c>
      <c r="C92" s="25">
        <f t="shared" si="1"/>
        <v>69122</v>
      </c>
      <c r="D92" s="25"/>
      <c r="E92" s="25">
        <v>38707</v>
      </c>
      <c r="F92" s="25"/>
      <c r="G92" s="25">
        <v>30415</v>
      </c>
      <c r="H92" s="22"/>
      <c r="I92" s="25">
        <v>0</v>
      </c>
      <c r="J92" s="22"/>
      <c r="K92" s="25">
        <v>0</v>
      </c>
      <c r="L92" s="22"/>
      <c r="M92" s="25">
        <v>0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5" s="21" customFormat="1" ht="13.5" customHeight="1" x14ac:dyDescent="0.15">
      <c r="A93" s="19" t="s">
        <v>85</v>
      </c>
      <c r="B93" s="24"/>
      <c r="C93" s="23">
        <f t="shared" si="1"/>
        <v>161324</v>
      </c>
      <c r="D93" s="25"/>
      <c r="E93" s="25">
        <v>80852</v>
      </c>
      <c r="F93" s="25"/>
      <c r="G93" s="25">
        <v>41141</v>
      </c>
      <c r="H93" s="22"/>
      <c r="I93" s="25">
        <v>20484</v>
      </c>
      <c r="J93" s="22"/>
      <c r="K93" s="25">
        <v>17196</v>
      </c>
      <c r="L93" s="22"/>
      <c r="M93" s="25">
        <v>1651</v>
      </c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1:25" s="21" customFormat="1" ht="13.5" customHeight="1" x14ac:dyDescent="0.15">
      <c r="A94" s="19"/>
      <c r="B94" s="24"/>
      <c r="C94" s="28"/>
      <c r="D94" s="25"/>
      <c r="E94" s="28"/>
      <c r="F94" s="25"/>
      <c r="G94" s="28"/>
      <c r="H94" s="25"/>
      <c r="I94" s="28"/>
      <c r="J94" s="25"/>
      <c r="K94" s="28"/>
      <c r="L94" s="25"/>
      <c r="M94" s="28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:25" s="21" customFormat="1" ht="13.5" customHeight="1" x14ac:dyDescent="0.15">
      <c r="A95" s="19" t="s">
        <v>52</v>
      </c>
      <c r="B95" s="24" t="s">
        <v>8</v>
      </c>
      <c r="C95" s="23">
        <f>SUM(E95:M95)</f>
        <v>31984706</v>
      </c>
      <c r="D95" s="25"/>
      <c r="E95" s="23">
        <f>SUM(E56:E93)</f>
        <v>18325787</v>
      </c>
      <c r="F95" s="25" t="s">
        <v>8</v>
      </c>
      <c r="G95" s="23">
        <f>SUM(G56:G93)</f>
        <v>9850509</v>
      </c>
      <c r="H95" s="25" t="s">
        <v>8</v>
      </c>
      <c r="I95" s="23">
        <f>SUM(I56:I93)</f>
        <v>1055414</v>
      </c>
      <c r="J95" s="25" t="s">
        <v>8</v>
      </c>
      <c r="K95" s="23">
        <f>SUM(K56:K93)</f>
        <v>2638130</v>
      </c>
      <c r="L95" s="25" t="s">
        <v>8</v>
      </c>
      <c r="M95" s="23">
        <f>SUM(M56:M93)</f>
        <v>114866</v>
      </c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:25" s="21" customFormat="1" ht="13.5" customHeight="1" x14ac:dyDescent="0.15">
      <c r="A96" s="19"/>
      <c r="B96" s="24" t="s">
        <v>8</v>
      </c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:34" s="21" customFormat="1" ht="13.5" customHeight="1" x14ac:dyDescent="0.15">
      <c r="A97" s="19" t="s">
        <v>67</v>
      </c>
      <c r="B97" s="24" t="s">
        <v>8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:34" s="21" customFormat="1" ht="13.5" customHeight="1" x14ac:dyDescent="0.15">
      <c r="A98" s="19" t="s">
        <v>99</v>
      </c>
      <c r="B98" s="24"/>
      <c r="C98" s="22">
        <f>SUM(E98:M98)</f>
        <v>751</v>
      </c>
      <c r="D98" s="22"/>
      <c r="E98" s="25">
        <v>0</v>
      </c>
      <c r="F98" s="22"/>
      <c r="G98" s="25">
        <v>0</v>
      </c>
      <c r="H98" s="22"/>
      <c r="I98" s="25">
        <v>0</v>
      </c>
      <c r="J98" s="22"/>
      <c r="K98" s="25">
        <v>751</v>
      </c>
      <c r="L98" s="22"/>
      <c r="M98" s="25">
        <v>0</v>
      </c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34" s="21" customFormat="1" ht="13.5" customHeight="1" x14ac:dyDescent="0.15">
      <c r="A99" s="19" t="s">
        <v>35</v>
      </c>
      <c r="B99" s="24"/>
      <c r="C99" s="22">
        <f>SUM(E99:M99)</f>
        <v>3338001</v>
      </c>
      <c r="D99" s="22"/>
      <c r="E99" s="25">
        <v>1643347</v>
      </c>
      <c r="F99" s="22"/>
      <c r="G99" s="25">
        <v>1267216</v>
      </c>
      <c r="H99" s="22"/>
      <c r="I99" s="25">
        <v>14523</v>
      </c>
      <c r="J99" s="22"/>
      <c r="K99" s="25">
        <v>364211</v>
      </c>
      <c r="L99" s="22"/>
      <c r="M99" s="25">
        <v>48704</v>
      </c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:34" s="21" customFormat="1" ht="13.5" customHeight="1" x14ac:dyDescent="0.15">
      <c r="A100" s="19" t="s">
        <v>42</v>
      </c>
      <c r="B100" s="24"/>
      <c r="C100" s="25">
        <f>SUM(E100:M100)</f>
        <v>95854</v>
      </c>
      <c r="D100" s="25"/>
      <c r="E100" s="25">
        <v>32657</v>
      </c>
      <c r="F100" s="22"/>
      <c r="G100" s="25">
        <v>20301</v>
      </c>
      <c r="H100" s="22"/>
      <c r="I100" s="25">
        <v>14947</v>
      </c>
      <c r="J100" s="22"/>
      <c r="K100" s="25">
        <v>27949</v>
      </c>
      <c r="L100" s="22"/>
      <c r="M100" s="25">
        <v>0</v>
      </c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30"/>
      <c r="AA100" s="30"/>
      <c r="AB100" s="30"/>
      <c r="AC100" s="30"/>
      <c r="AD100" s="30"/>
      <c r="AE100" s="30"/>
      <c r="AF100" s="30"/>
      <c r="AG100" s="30"/>
      <c r="AH100" s="30"/>
    </row>
    <row r="101" spans="1:34" s="21" customFormat="1" ht="13.5" customHeight="1" x14ac:dyDescent="0.15">
      <c r="A101" s="19" t="s">
        <v>93</v>
      </c>
      <c r="B101" s="24"/>
      <c r="C101" s="23">
        <f>SUM(E101:M101)</f>
        <v>200681</v>
      </c>
      <c r="D101" s="25"/>
      <c r="E101" s="25">
        <v>86292</v>
      </c>
      <c r="F101" s="22"/>
      <c r="G101" s="25">
        <v>10034</v>
      </c>
      <c r="H101" s="22"/>
      <c r="I101" s="25">
        <v>0</v>
      </c>
      <c r="J101" s="22"/>
      <c r="K101" s="25">
        <v>104355</v>
      </c>
      <c r="L101" s="22"/>
      <c r="M101" s="25">
        <v>0</v>
      </c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30"/>
      <c r="AA101" s="30"/>
      <c r="AB101" s="30"/>
      <c r="AC101" s="30"/>
      <c r="AD101" s="30"/>
      <c r="AE101" s="30"/>
      <c r="AF101" s="30"/>
      <c r="AG101" s="30"/>
      <c r="AH101" s="30"/>
    </row>
    <row r="102" spans="1:34" s="21" customFormat="1" ht="13.5" customHeight="1" x14ac:dyDescent="0.15">
      <c r="A102" s="19"/>
      <c r="B102" s="24" t="s">
        <v>8</v>
      </c>
      <c r="C102" s="28"/>
      <c r="D102" s="25"/>
      <c r="E102" s="28"/>
      <c r="F102" s="25"/>
      <c r="G102" s="28"/>
      <c r="H102" s="25"/>
      <c r="I102" s="28"/>
      <c r="J102" s="25"/>
      <c r="K102" s="28"/>
      <c r="L102" s="25"/>
      <c r="M102" s="28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:34" s="21" customFormat="1" ht="13.5" customHeight="1" x14ac:dyDescent="0.15">
      <c r="A103" s="19" t="s">
        <v>53</v>
      </c>
      <c r="B103" s="24" t="s">
        <v>8</v>
      </c>
      <c r="C103" s="23">
        <f>SUM(E103:M103)</f>
        <v>3635287</v>
      </c>
      <c r="D103" s="25"/>
      <c r="E103" s="23">
        <f>SUM(E98:E102)</f>
        <v>1762296</v>
      </c>
      <c r="F103" s="25"/>
      <c r="G103" s="23">
        <f>SUM(G98:G102)</f>
        <v>1297551</v>
      </c>
      <c r="H103" s="25"/>
      <c r="I103" s="23">
        <f>SUM(I98:I102)</f>
        <v>29470</v>
      </c>
      <c r="J103" s="25"/>
      <c r="K103" s="23">
        <f>SUM(K98:K102)</f>
        <v>497266</v>
      </c>
      <c r="L103" s="25"/>
      <c r="M103" s="23">
        <f>SUM(M98:M102)</f>
        <v>48704</v>
      </c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:34" s="21" customFormat="1" ht="13.5" customHeight="1" x14ac:dyDescent="0.15">
      <c r="A104" s="19"/>
      <c r="B104" s="24" t="s">
        <v>8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spans="1:34" s="21" customFormat="1" ht="13.5" customHeight="1" x14ac:dyDescent="0.15">
      <c r="A105" s="19" t="s">
        <v>68</v>
      </c>
      <c r="B105" s="24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:34" s="21" customFormat="1" ht="13.5" customHeight="1" x14ac:dyDescent="0.15">
      <c r="A106" s="19" t="s">
        <v>33</v>
      </c>
      <c r="B106" s="24" t="s">
        <v>8</v>
      </c>
      <c r="C106" s="23">
        <f>SUM(E106:M106)</f>
        <v>1992683</v>
      </c>
      <c r="D106" s="22"/>
      <c r="E106" s="23">
        <v>1088517</v>
      </c>
      <c r="F106" s="22"/>
      <c r="G106" s="23">
        <v>850539</v>
      </c>
      <c r="H106" s="22"/>
      <c r="I106" s="23">
        <v>21036</v>
      </c>
      <c r="J106" s="22"/>
      <c r="K106" s="23">
        <v>29991</v>
      </c>
      <c r="L106" s="22"/>
      <c r="M106" s="23">
        <v>2600</v>
      </c>
      <c r="N106" s="29"/>
      <c r="O106" s="29"/>
      <c r="P106" s="29"/>
      <c r="Q106" s="29"/>
      <c r="R106" s="29"/>
      <c r="S106" s="29"/>
      <c r="T106" s="29"/>
      <c r="U106" s="29"/>
      <c r="V106" s="20"/>
      <c r="W106" s="20"/>
      <c r="X106" s="20"/>
      <c r="Y106" s="20"/>
    </row>
    <row r="107" spans="1:34" s="21" customFormat="1" ht="13.5" customHeight="1" x14ac:dyDescent="0.15">
      <c r="A107" s="19"/>
      <c r="B107" s="24"/>
      <c r="C107" s="22"/>
      <c r="D107" s="22"/>
      <c r="E107" s="22"/>
      <c r="F107" s="22"/>
      <c r="G107" s="22"/>
      <c r="H107" s="22"/>
      <c r="I107" s="22"/>
      <c r="J107" s="22"/>
      <c r="K107" s="25"/>
      <c r="L107" s="22"/>
      <c r="M107" s="22"/>
      <c r="N107" s="29"/>
      <c r="O107" s="29"/>
      <c r="P107" s="29"/>
      <c r="Q107" s="29"/>
      <c r="R107" s="29"/>
      <c r="S107" s="29"/>
      <c r="T107" s="29"/>
      <c r="U107" s="29"/>
      <c r="V107" s="20"/>
      <c r="W107" s="20"/>
      <c r="X107" s="20"/>
      <c r="Y107" s="20"/>
    </row>
    <row r="108" spans="1:34" s="21" customFormat="1" ht="13.5" customHeight="1" x14ac:dyDescent="0.15">
      <c r="A108" s="19" t="s">
        <v>78</v>
      </c>
      <c r="B108" s="24" t="s">
        <v>8</v>
      </c>
      <c r="C108" s="23">
        <f>SUM(E108:M108)</f>
        <v>1801805</v>
      </c>
      <c r="D108" s="25"/>
      <c r="E108" s="23">
        <v>852673</v>
      </c>
      <c r="F108" s="25"/>
      <c r="G108" s="23">
        <v>611870</v>
      </c>
      <c r="H108" s="25"/>
      <c r="I108" s="23">
        <v>32996</v>
      </c>
      <c r="J108" s="25"/>
      <c r="K108" s="23">
        <v>302691</v>
      </c>
      <c r="L108" s="25"/>
      <c r="M108" s="23">
        <v>1575</v>
      </c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34" s="21" customFormat="1" ht="13.5" customHeight="1" x14ac:dyDescent="0.15">
      <c r="A109" s="19"/>
      <c r="B109" s="24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:34" s="21" customFormat="1" ht="13.5" customHeight="1" x14ac:dyDescent="0.15">
      <c r="A110" s="19" t="s">
        <v>45</v>
      </c>
      <c r="B110" s="24" t="s">
        <v>8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34" s="21" customFormat="1" ht="13.5" customHeight="1" x14ac:dyDescent="0.15">
      <c r="A111" s="31" t="s">
        <v>46</v>
      </c>
      <c r="B111" s="24" t="s">
        <v>8</v>
      </c>
      <c r="C111" s="25">
        <f t="shared" ref="C111:C117" si="2">SUM(E111:M111)</f>
        <v>3233844</v>
      </c>
      <c r="D111" s="22"/>
      <c r="E111" s="25">
        <v>1717582</v>
      </c>
      <c r="F111" s="22"/>
      <c r="G111" s="25">
        <v>1363728</v>
      </c>
      <c r="H111" s="22"/>
      <c r="I111" s="25">
        <v>2761</v>
      </c>
      <c r="J111" s="22"/>
      <c r="K111" s="25">
        <v>92463</v>
      </c>
      <c r="L111" s="22"/>
      <c r="M111" s="25">
        <v>57310</v>
      </c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:34" s="21" customFormat="1" ht="13.5" customHeight="1" x14ac:dyDescent="0.15">
      <c r="A112" s="19" t="s">
        <v>47</v>
      </c>
      <c r="B112" s="24" t="s">
        <v>8</v>
      </c>
      <c r="C112" s="25">
        <f t="shared" si="2"/>
        <v>70722</v>
      </c>
      <c r="D112" s="25"/>
      <c r="E112" s="25">
        <v>0</v>
      </c>
      <c r="F112" s="22"/>
      <c r="G112" s="25">
        <v>0</v>
      </c>
      <c r="H112" s="22"/>
      <c r="I112" s="25">
        <v>0</v>
      </c>
      <c r="J112" s="22"/>
      <c r="K112" s="25">
        <v>70722</v>
      </c>
      <c r="L112" s="22"/>
      <c r="M112" s="25">
        <v>0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 s="21" customFormat="1" ht="13.5" customHeight="1" x14ac:dyDescent="0.15">
      <c r="A113" s="19" t="s">
        <v>48</v>
      </c>
      <c r="B113" s="24"/>
      <c r="C113" s="25">
        <f t="shared" si="2"/>
        <v>45804</v>
      </c>
      <c r="D113" s="25"/>
      <c r="E113" s="25">
        <v>48792</v>
      </c>
      <c r="F113" s="22"/>
      <c r="G113" s="25">
        <v>62247</v>
      </c>
      <c r="H113" s="22"/>
      <c r="I113" s="25">
        <v>0</v>
      </c>
      <c r="J113" s="22"/>
      <c r="K113" s="25">
        <v>-65235</v>
      </c>
      <c r="L113" s="22"/>
      <c r="M113" s="25">
        <v>0</v>
      </c>
      <c r="N113" s="29"/>
      <c r="O113" s="29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:25" s="21" customFormat="1" ht="13.5" customHeight="1" x14ac:dyDescent="0.15">
      <c r="A114" s="19" t="s">
        <v>62</v>
      </c>
      <c r="B114" s="24" t="s">
        <v>8</v>
      </c>
      <c r="C114" s="25">
        <f t="shared" si="2"/>
        <v>289244</v>
      </c>
      <c r="D114" s="22"/>
      <c r="E114" s="25">
        <v>158546</v>
      </c>
      <c r="F114" s="22"/>
      <c r="G114" s="25">
        <v>124581</v>
      </c>
      <c r="H114" s="22"/>
      <c r="I114" s="25">
        <v>0</v>
      </c>
      <c r="J114" s="22"/>
      <c r="K114" s="25">
        <v>3302</v>
      </c>
      <c r="L114" s="22"/>
      <c r="M114" s="25">
        <v>2815</v>
      </c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:25" s="21" customFormat="1" ht="13.5" customHeight="1" x14ac:dyDescent="0.15">
      <c r="A115" s="19" t="s">
        <v>49</v>
      </c>
      <c r="B115" s="32" t="s">
        <v>8</v>
      </c>
      <c r="C115" s="25">
        <f t="shared" si="2"/>
        <v>47142</v>
      </c>
      <c r="D115" s="25"/>
      <c r="E115" s="25">
        <v>26399</v>
      </c>
      <c r="F115" s="22"/>
      <c r="G115" s="25">
        <v>20743</v>
      </c>
      <c r="H115" s="22"/>
      <c r="I115" s="25">
        <v>0</v>
      </c>
      <c r="J115" s="22"/>
      <c r="K115" s="25">
        <v>0</v>
      </c>
      <c r="L115" s="22"/>
      <c r="M115" s="25">
        <v>0</v>
      </c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:25" s="21" customFormat="1" ht="13.5" customHeight="1" x14ac:dyDescent="0.15">
      <c r="A116" s="19" t="s">
        <v>79</v>
      </c>
      <c r="B116" s="24" t="s">
        <v>8</v>
      </c>
      <c r="C116" s="25">
        <f t="shared" si="2"/>
        <v>16443</v>
      </c>
      <c r="D116" s="22"/>
      <c r="E116" s="25">
        <v>0</v>
      </c>
      <c r="F116" s="22"/>
      <c r="G116" s="25">
        <v>0</v>
      </c>
      <c r="H116" s="22"/>
      <c r="I116" s="25">
        <v>0</v>
      </c>
      <c r="J116" s="22"/>
      <c r="K116" s="25">
        <v>16443</v>
      </c>
      <c r="L116" s="22"/>
      <c r="M116" s="25">
        <v>0</v>
      </c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:25" s="21" customFormat="1" ht="13.5" customHeight="1" x14ac:dyDescent="0.15">
      <c r="A117" s="19" t="s">
        <v>105</v>
      </c>
      <c r="B117" s="24"/>
      <c r="C117" s="25">
        <f t="shared" si="2"/>
        <v>-19208</v>
      </c>
      <c r="D117" s="22"/>
      <c r="E117" s="25">
        <v>0</v>
      </c>
      <c r="F117" s="22"/>
      <c r="G117" s="25">
        <v>0</v>
      </c>
      <c r="H117" s="22"/>
      <c r="I117" s="25">
        <v>0</v>
      </c>
      <c r="J117" s="22"/>
      <c r="K117" s="25">
        <v>-19208</v>
      </c>
      <c r="L117" s="22"/>
      <c r="M117" s="25">
        <v>0</v>
      </c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:25" s="21" customFormat="1" ht="13.5" customHeight="1" x14ac:dyDescent="0.15">
      <c r="A118" s="19" t="s">
        <v>55</v>
      </c>
      <c r="B118" s="24" t="s">
        <v>8</v>
      </c>
      <c r="C118" s="33">
        <f>SUM(C111:C117)</f>
        <v>3683991</v>
      </c>
      <c r="D118" s="22"/>
      <c r="E118" s="33">
        <f>SUM(E111:E117)</f>
        <v>1951319</v>
      </c>
      <c r="F118" s="22" t="s">
        <v>8</v>
      </c>
      <c r="G118" s="33">
        <f>SUM(G111:G117)</f>
        <v>1571299</v>
      </c>
      <c r="H118" s="22" t="s">
        <v>8</v>
      </c>
      <c r="I118" s="33">
        <f>SUM(I111:I117)</f>
        <v>2761</v>
      </c>
      <c r="J118" s="22" t="s">
        <v>8</v>
      </c>
      <c r="K118" s="33">
        <f>SUM(K111:K117)</f>
        <v>98487</v>
      </c>
      <c r="L118" s="22" t="s">
        <v>8</v>
      </c>
      <c r="M118" s="33">
        <f>SUM(M111:M117)</f>
        <v>60125</v>
      </c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:25" s="21" customFormat="1" ht="13.5" customHeight="1" x14ac:dyDescent="0.15">
      <c r="A119" s="19"/>
      <c r="B119" s="24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9"/>
      <c r="O119" s="29"/>
      <c r="P119" s="29"/>
      <c r="Q119" s="29"/>
      <c r="R119" s="29"/>
      <c r="S119" s="29"/>
      <c r="T119" s="29"/>
      <c r="U119" s="29"/>
      <c r="V119" s="20"/>
      <c r="W119" s="20"/>
      <c r="X119" s="20"/>
      <c r="Y119" s="20"/>
    </row>
    <row r="120" spans="1:25" s="21" customFormat="1" ht="13.5" customHeight="1" x14ac:dyDescent="0.15">
      <c r="A120" s="19" t="s">
        <v>96</v>
      </c>
      <c r="B120" s="24" t="s">
        <v>8</v>
      </c>
      <c r="C120" s="23">
        <f>SUM(E120:M120)</f>
        <v>1854242</v>
      </c>
      <c r="D120" s="22"/>
      <c r="E120" s="23">
        <v>1625963</v>
      </c>
      <c r="F120" s="22"/>
      <c r="G120" s="23">
        <v>224732</v>
      </c>
      <c r="H120" s="22"/>
      <c r="I120" s="23">
        <v>0</v>
      </c>
      <c r="J120" s="22"/>
      <c r="K120" s="23">
        <v>3547</v>
      </c>
      <c r="L120" s="22"/>
      <c r="M120" s="23">
        <v>0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:25" s="21" customFormat="1" ht="13.5" customHeight="1" x14ac:dyDescent="0.15">
      <c r="A121" s="19"/>
      <c r="B121" s="24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 s="21" customFormat="1" ht="13.5" customHeight="1" x14ac:dyDescent="0.15">
      <c r="A122" s="19" t="s">
        <v>64</v>
      </c>
      <c r="B122" s="24" t="s">
        <v>8</v>
      </c>
      <c r="C122" s="23">
        <f>SUM(E122:M122)</f>
        <v>5538233</v>
      </c>
      <c r="D122" s="22"/>
      <c r="E122" s="23">
        <f>E118+E120</f>
        <v>3577282</v>
      </c>
      <c r="F122" s="22"/>
      <c r="G122" s="23">
        <f>G118+G120</f>
        <v>1796031</v>
      </c>
      <c r="H122" s="22"/>
      <c r="I122" s="23">
        <f>I118+I120</f>
        <v>2761</v>
      </c>
      <c r="J122" s="22"/>
      <c r="K122" s="23">
        <f>K118+K120</f>
        <v>102034</v>
      </c>
      <c r="L122" s="22"/>
      <c r="M122" s="23">
        <f>M118+M120</f>
        <v>60125</v>
      </c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 s="21" customFormat="1" ht="13.5" customHeight="1" x14ac:dyDescent="0.15">
      <c r="A123" s="19"/>
      <c r="B123" s="24"/>
      <c r="C123" s="25"/>
      <c r="D123" s="22"/>
      <c r="E123" s="25"/>
      <c r="F123" s="22"/>
      <c r="G123" s="25"/>
      <c r="H123" s="22"/>
      <c r="I123" s="25"/>
      <c r="J123" s="22"/>
      <c r="K123" s="25"/>
      <c r="L123" s="22"/>
      <c r="M123" s="25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 s="21" customFormat="1" ht="13.5" customHeight="1" x14ac:dyDescent="0.15">
      <c r="A124" s="19" t="s">
        <v>50</v>
      </c>
      <c r="B124" s="24" t="s">
        <v>8</v>
      </c>
      <c r="C124" s="23">
        <f>SUM(E124:M124)</f>
        <v>9332721</v>
      </c>
      <c r="D124" s="25"/>
      <c r="E124" s="23">
        <f>E106+E108+E122</f>
        <v>5518472</v>
      </c>
      <c r="F124" s="25"/>
      <c r="G124" s="23">
        <f>G106+G108+G122</f>
        <v>3258440</v>
      </c>
      <c r="H124" s="25"/>
      <c r="I124" s="23">
        <f>I106+I108+I122</f>
        <v>56793</v>
      </c>
      <c r="J124" s="25"/>
      <c r="K124" s="23">
        <f>K106+K108+K122</f>
        <v>434716</v>
      </c>
      <c r="L124" s="25"/>
      <c r="M124" s="23">
        <f>M106+M108+M122</f>
        <v>64300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 s="21" customFormat="1" ht="13.5" customHeight="1" x14ac:dyDescent="0.15">
      <c r="A125" s="19"/>
      <c r="B125" s="24"/>
      <c r="C125" s="25"/>
      <c r="D125" s="22"/>
      <c r="E125" s="25"/>
      <c r="F125" s="22"/>
      <c r="G125" s="25"/>
      <c r="H125" s="25"/>
      <c r="I125" s="25"/>
      <c r="J125" s="25"/>
      <c r="K125" s="25"/>
      <c r="L125" s="25"/>
      <c r="M125" s="25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:25" s="21" customFormat="1" ht="13.5" customHeight="1" x14ac:dyDescent="0.15">
      <c r="A126" s="19" t="s">
        <v>69</v>
      </c>
      <c r="B126" s="24" t="s">
        <v>8</v>
      </c>
      <c r="C126" s="22" t="s">
        <v>8</v>
      </c>
      <c r="D126" s="22"/>
      <c r="E126" s="22" t="s">
        <v>8</v>
      </c>
      <c r="F126" s="22" t="s">
        <v>8</v>
      </c>
      <c r="G126" s="22" t="s">
        <v>8</v>
      </c>
      <c r="H126" s="22" t="s">
        <v>8</v>
      </c>
      <c r="I126" s="22" t="s">
        <v>8</v>
      </c>
      <c r="J126" s="22" t="s">
        <v>8</v>
      </c>
      <c r="K126" s="22" t="s">
        <v>8</v>
      </c>
      <c r="L126" s="22" t="s">
        <v>8</v>
      </c>
      <c r="M126" s="22" t="s">
        <v>8</v>
      </c>
      <c r="N126" s="34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:25" s="21" customFormat="1" ht="13.5" customHeight="1" x14ac:dyDescent="0.15">
      <c r="A127" s="19" t="s">
        <v>43</v>
      </c>
      <c r="B127" s="24" t="s">
        <v>8</v>
      </c>
      <c r="C127" s="22">
        <f>SUM(E127:M127)</f>
        <v>1114985</v>
      </c>
      <c r="D127" s="22"/>
      <c r="E127" s="25">
        <v>570671</v>
      </c>
      <c r="F127" s="22"/>
      <c r="G127" s="25">
        <v>443355</v>
      </c>
      <c r="H127" s="22"/>
      <c r="I127" s="25">
        <v>3399</v>
      </c>
      <c r="J127" s="22"/>
      <c r="K127" s="25">
        <v>94377</v>
      </c>
      <c r="L127" s="22"/>
      <c r="M127" s="25">
        <v>3183</v>
      </c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:25" s="21" customFormat="1" ht="13.5" customHeight="1" x14ac:dyDescent="0.15">
      <c r="A128" s="19" t="s">
        <v>75</v>
      </c>
      <c r="B128" s="24" t="s">
        <v>8</v>
      </c>
      <c r="C128" s="23">
        <f>SUM(E128:M128)</f>
        <v>3317387</v>
      </c>
      <c r="D128" s="22"/>
      <c r="E128" s="23">
        <v>1144803</v>
      </c>
      <c r="F128" s="22"/>
      <c r="G128" s="23">
        <v>152640</v>
      </c>
      <c r="H128" s="22"/>
      <c r="I128" s="23">
        <v>0</v>
      </c>
      <c r="J128" s="22"/>
      <c r="K128" s="23">
        <v>2019944</v>
      </c>
      <c r="L128" s="22"/>
      <c r="M128" s="23">
        <v>0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:25" s="21" customFormat="1" ht="13.5" customHeight="1" x14ac:dyDescent="0.15">
      <c r="A129" s="19"/>
      <c r="B129" s="24"/>
      <c r="C129" s="25"/>
      <c r="D129" s="22"/>
      <c r="E129" s="25"/>
      <c r="F129" s="22"/>
      <c r="G129" s="25"/>
      <c r="H129" s="22"/>
      <c r="I129" s="25"/>
      <c r="J129" s="22"/>
      <c r="K129" s="25"/>
      <c r="L129" s="22"/>
      <c r="M129" s="25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:25" s="21" customFormat="1" ht="13.5" customHeight="1" x14ac:dyDescent="0.15">
      <c r="A130" s="19" t="s">
        <v>60</v>
      </c>
      <c r="B130" s="24" t="s">
        <v>8</v>
      </c>
      <c r="C130" s="26">
        <f>SUM(E130:M130)</f>
        <v>4432372</v>
      </c>
      <c r="D130" s="22"/>
      <c r="E130" s="26">
        <f>SUM(E127:E128)</f>
        <v>1715474</v>
      </c>
      <c r="F130" s="22"/>
      <c r="G130" s="26">
        <f>SUM(G127:G128)</f>
        <v>595995</v>
      </c>
      <c r="H130" s="22"/>
      <c r="I130" s="26">
        <f>SUM(I127:I128)</f>
        <v>3399</v>
      </c>
      <c r="J130" s="22"/>
      <c r="K130" s="26">
        <f>SUM(K127:K128)</f>
        <v>2114321</v>
      </c>
      <c r="L130" s="22"/>
      <c r="M130" s="26">
        <f>SUM(M127:M128)</f>
        <v>3183</v>
      </c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:25" s="21" customFormat="1" ht="13.5" customHeight="1" x14ac:dyDescent="0.15">
      <c r="A131" s="19"/>
      <c r="B131" s="24" t="s">
        <v>8</v>
      </c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1:25" s="21" customFormat="1" ht="13.5" customHeight="1" x14ac:dyDescent="0.15">
      <c r="A132" s="19" t="s">
        <v>82</v>
      </c>
      <c r="B132" s="24" t="s">
        <v>8</v>
      </c>
      <c r="C132" s="35">
        <f>SUM(E132:M132)</f>
        <v>88654976</v>
      </c>
      <c r="D132" s="22"/>
      <c r="E132" s="35">
        <f>E53+E95+E103+E124+E130</f>
        <v>48597370</v>
      </c>
      <c r="F132" s="22"/>
      <c r="G132" s="35">
        <f>G53+G95+G103+G124+G130</f>
        <v>27384821</v>
      </c>
      <c r="H132" s="22"/>
      <c r="I132" s="35">
        <f>I53+I95+I103+I124+I130</f>
        <v>1412282</v>
      </c>
      <c r="J132" s="22"/>
      <c r="K132" s="35">
        <f>K53+K95+K103+K124+K130</f>
        <v>10546267</v>
      </c>
      <c r="L132" s="22"/>
      <c r="M132" s="35">
        <f>M53+M95+M103+M124+M130</f>
        <v>714236</v>
      </c>
      <c r="N132" s="29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1:25" s="21" customFormat="1" ht="13.5" customHeight="1" x14ac:dyDescent="0.15">
      <c r="A133" s="19"/>
      <c r="B133" s="24"/>
      <c r="C133" s="36"/>
      <c r="D133" s="22"/>
      <c r="E133" s="36"/>
      <c r="F133" s="22"/>
      <c r="G133" s="36"/>
      <c r="H133" s="22"/>
      <c r="I133" s="36"/>
      <c r="J133" s="22"/>
      <c r="K133" s="36"/>
      <c r="L133" s="22"/>
      <c r="M133" s="36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1:25" s="21" customFormat="1" ht="13.5" customHeight="1" thickBot="1" x14ac:dyDescent="0.2">
      <c r="A134" s="37" t="s">
        <v>61</v>
      </c>
      <c r="B134" s="32"/>
      <c r="C134" s="38">
        <f>SUM(E134:M134)</f>
        <v>88654976</v>
      </c>
      <c r="D134" s="25"/>
      <c r="E134" s="38">
        <f>E132</f>
        <v>48597370</v>
      </c>
      <c r="F134" s="25"/>
      <c r="G134" s="38">
        <f>G132</f>
        <v>27384821</v>
      </c>
      <c r="H134" s="25"/>
      <c r="I134" s="38">
        <f>I132</f>
        <v>1412282</v>
      </c>
      <c r="J134" s="25"/>
      <c r="K134" s="38">
        <f>K132</f>
        <v>10546267</v>
      </c>
      <c r="L134" s="25"/>
      <c r="M134" s="38">
        <f>M132</f>
        <v>714236</v>
      </c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1:25" s="21" customFormat="1" ht="13.5" customHeight="1" thickTop="1" x14ac:dyDescent="0.15">
      <c r="A135" s="29"/>
      <c r="B135" s="39"/>
      <c r="C135" s="43">
        <v>88654975.810000002</v>
      </c>
      <c r="D135" s="43"/>
      <c r="E135" s="43">
        <v>48597370.32</v>
      </c>
      <c r="F135" s="43"/>
      <c r="G135" s="43">
        <v>27384820.949999999</v>
      </c>
      <c r="H135" s="43"/>
      <c r="I135" s="43">
        <v>1412282.17</v>
      </c>
      <c r="J135" s="43"/>
      <c r="K135" s="43">
        <v>10546267.49</v>
      </c>
      <c r="L135" s="43"/>
      <c r="M135" s="43">
        <v>714234.88</v>
      </c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spans="1:25" s="21" customFormat="1" ht="13.5" customHeight="1" x14ac:dyDescent="0.15">
      <c r="A136" s="39"/>
      <c r="B136" s="39"/>
      <c r="C136" s="39">
        <f>C135-C134</f>
        <v>-0.18999999761581421</v>
      </c>
      <c r="D136" s="39"/>
      <c r="E136" s="39">
        <f>E135-E134</f>
        <v>0.32000000029802322</v>
      </c>
      <c r="F136" s="39"/>
      <c r="G136" s="39">
        <f>G135-G134</f>
        <v>-5.000000074505806E-2</v>
      </c>
      <c r="H136" s="39"/>
      <c r="I136" s="39">
        <f>I135-I134</f>
        <v>0.16999999992549419</v>
      </c>
      <c r="J136" s="39"/>
      <c r="K136" s="39">
        <f>K135-K134</f>
        <v>0.49000000022351742</v>
      </c>
      <c r="L136" s="39"/>
      <c r="M136" s="39">
        <f>M135-M134</f>
        <v>-1.1199999999953434</v>
      </c>
      <c r="N136" s="29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25" s="21" customFormat="1" ht="13.5" customHeight="1" x14ac:dyDescent="0.15">
      <c r="A137" s="39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29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1:25" s="21" customFormat="1" ht="13.5" customHeight="1" x14ac:dyDescent="0.1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29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1:25" s="42" customFormat="1" ht="13.5" customHeight="1" x14ac:dyDescent="0.1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40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</row>
    <row r="140" spans="1:25" s="21" customFormat="1" ht="13.5" customHeight="1" x14ac:dyDescent="0.1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29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25" s="21" customFormat="1" x14ac:dyDescent="0.1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29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1:25" x14ac:dyDescent="0.15">
      <c r="N142" s="39"/>
    </row>
    <row r="143" spans="1:25" x14ac:dyDescent="0.15">
      <c r="N143" s="39"/>
    </row>
  </sheetData>
  <phoneticPr fontId="0" type="noConversion"/>
  <conditionalFormatting sqref="A12:M135">
    <cfRule type="expression" dxfId="0" priority="2" stopIfTrue="1">
      <formula>MOD(ROW(),2)=1</formula>
    </cfRule>
  </conditionalFormatting>
  <printOptions horizontalCentered="1"/>
  <pageMargins left="0.25" right="0.25" top="0.25" bottom="0.4" header="0.3" footer="0.3"/>
  <pageSetup fitToHeight="0" orientation="landscape" r:id="rId1"/>
  <headerFooter alignWithMargins="0">
    <oddFooter>&amp;R&amp;"Goudy Old Style,Regular"&amp;10Page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C2A AG</vt:lpstr>
      <vt:lpstr>FIRST</vt:lpstr>
      <vt:lpstr>H_1</vt:lpstr>
      <vt:lpstr>P_1</vt:lpstr>
      <vt:lpstr>'C2A AG'!Print_Area</vt:lpstr>
      <vt:lpstr>'C2A AG'!Print_Titles</vt:lpstr>
      <vt:lpstr>'C2A AG'!Print_Titles_MI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stmt169</dc:creator>
  <cp:lastModifiedBy>Danita C King</cp:lastModifiedBy>
  <cp:lastPrinted>2018-07-27T17:39:55Z</cp:lastPrinted>
  <dcterms:created xsi:type="dcterms:W3CDTF">2002-09-19T16:57:03Z</dcterms:created>
  <dcterms:modified xsi:type="dcterms:W3CDTF">2020-03-05T20:43:53Z</dcterms:modified>
</cp:coreProperties>
</file>