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BR\Excel\"/>
    </mc:Choice>
  </mc:AlternateContent>
  <bookViews>
    <workbookView xWindow="0" yWindow="0" windowWidth="28800" windowHeight="12300"/>
  </bookViews>
  <sheets>
    <sheet name="c2b br" sheetId="1" r:id="rId1"/>
    <sheet name="Sheet1" sheetId="2" r:id="rId2"/>
  </sheets>
  <definedNames>
    <definedName name="\P">'c2b br'!#REF!</definedName>
    <definedName name="ACAD_SUPP">'c2b br'!$A$492</definedName>
    <definedName name="DASH">'c2b br'!#REF!</definedName>
    <definedName name="H_1">'c2b br'!$A$3:$O$13</definedName>
    <definedName name="INSTIT_SUPP">'c2b br'!$A$598</definedName>
    <definedName name="P_1">'c2b br'!$A$14:$O$674</definedName>
    <definedName name="_xlnm.Print_Area" localSheetId="0">'c2b br'!$A$1:$O$674</definedName>
    <definedName name="_xlnm.Print_Titles" localSheetId="0">'c2b br'!$1:$13</definedName>
    <definedName name="Print_Titles_MI">'c2b br'!$3:$13</definedName>
    <definedName name="PUBLIC_SERV">'c2b br'!$A$343</definedName>
    <definedName name="RESEARCH">'c2b br'!$A$183</definedName>
    <definedName name="STUD_SERV">'c2b br'!$A$552</definedName>
  </definedNames>
  <calcPr calcId="162913"/>
</workbook>
</file>

<file path=xl/calcChain.xml><?xml version="1.0" encoding="utf-8"?>
<calcChain xmlns="http://schemas.openxmlformats.org/spreadsheetml/2006/main">
  <c r="E594" i="1" l="1"/>
  <c r="E596" i="1" s="1"/>
  <c r="K594" i="1"/>
  <c r="K596" i="1" s="1"/>
  <c r="G594" i="1"/>
  <c r="G596" i="1" s="1"/>
  <c r="I594" i="1"/>
  <c r="I596" i="1" s="1"/>
  <c r="M594" i="1"/>
  <c r="M596" i="1" s="1"/>
  <c r="O594" i="1"/>
  <c r="C558" i="1"/>
  <c r="C567" i="1"/>
  <c r="K208" i="1"/>
  <c r="C371" i="1"/>
  <c r="C488" i="1"/>
  <c r="C603" i="1"/>
  <c r="O622" i="1"/>
  <c r="M622" i="1"/>
  <c r="K622" i="1"/>
  <c r="I622" i="1"/>
  <c r="G622" i="1"/>
  <c r="C622" i="1"/>
  <c r="E622" i="1"/>
  <c r="C617" i="1"/>
  <c r="C289" i="1"/>
  <c r="C604" i="1"/>
  <c r="C200" i="1"/>
  <c r="C627" i="1"/>
  <c r="C629" i="1"/>
  <c r="C585" i="1"/>
  <c r="O596" i="1"/>
  <c r="C592" i="1"/>
  <c r="C570" i="1"/>
  <c r="C594" i="1" s="1"/>
  <c r="C511" i="1"/>
  <c r="O484" i="1"/>
  <c r="M484" i="1"/>
  <c r="K484" i="1"/>
  <c r="C484" i="1" s="1"/>
  <c r="I484" i="1"/>
  <c r="G484" i="1"/>
  <c r="E484" i="1"/>
  <c r="C483" i="1"/>
  <c r="O465" i="1"/>
  <c r="M465" i="1"/>
  <c r="M490" i="1" s="1"/>
  <c r="K465" i="1"/>
  <c r="I465" i="1"/>
  <c r="G465" i="1"/>
  <c r="E465" i="1"/>
  <c r="C458" i="1"/>
  <c r="C459" i="1"/>
  <c r="C461" i="1"/>
  <c r="O411" i="1"/>
  <c r="M411" i="1"/>
  <c r="K411" i="1"/>
  <c r="I411" i="1"/>
  <c r="G411" i="1"/>
  <c r="G490" i="1" s="1"/>
  <c r="E411" i="1"/>
  <c r="C403" i="1"/>
  <c r="C405" i="1"/>
  <c r="C418" i="1"/>
  <c r="C365" i="1"/>
  <c r="C354" i="1"/>
  <c r="C307" i="1"/>
  <c r="C305" i="1"/>
  <c r="O239" i="1"/>
  <c r="M239" i="1"/>
  <c r="K239" i="1"/>
  <c r="I239" i="1"/>
  <c r="I341" i="1" s="1"/>
  <c r="G239" i="1"/>
  <c r="E239" i="1"/>
  <c r="C238" i="1"/>
  <c r="C232" i="1"/>
  <c r="C231" i="1"/>
  <c r="C291" i="1"/>
  <c r="C212" i="1"/>
  <c r="C207" i="1"/>
  <c r="O208" i="1"/>
  <c r="M208" i="1"/>
  <c r="I208" i="1"/>
  <c r="G208" i="1"/>
  <c r="C208" i="1" s="1"/>
  <c r="E208" i="1"/>
  <c r="C191" i="1"/>
  <c r="C71" i="1"/>
  <c r="C121" i="1"/>
  <c r="C24" i="1"/>
  <c r="C643" i="1"/>
  <c r="C645" i="1" s="1"/>
  <c r="C632" i="1"/>
  <c r="C626" i="1"/>
  <c r="C593" i="1"/>
  <c r="C590" i="1"/>
  <c r="C589" i="1"/>
  <c r="C519" i="1"/>
  <c r="C521" i="1"/>
  <c r="C509" i="1"/>
  <c r="C534" i="1"/>
  <c r="O472" i="1"/>
  <c r="M472" i="1"/>
  <c r="K472" i="1"/>
  <c r="I472" i="1"/>
  <c r="G472" i="1"/>
  <c r="E472" i="1"/>
  <c r="C468" i="1"/>
  <c r="C431" i="1"/>
  <c r="C464" i="1"/>
  <c r="C410" i="1"/>
  <c r="C407" i="1"/>
  <c r="C408" i="1"/>
  <c r="O421" i="1"/>
  <c r="M421" i="1"/>
  <c r="K421" i="1"/>
  <c r="C421" i="1" s="1"/>
  <c r="I421" i="1"/>
  <c r="G421" i="1"/>
  <c r="E421" i="1"/>
  <c r="C414" i="1"/>
  <c r="C396" i="1"/>
  <c r="O357" i="1"/>
  <c r="O490" i="1" s="1"/>
  <c r="M357" i="1"/>
  <c r="K357" i="1"/>
  <c r="I357" i="1"/>
  <c r="G357" i="1"/>
  <c r="E357" i="1"/>
  <c r="C355" i="1"/>
  <c r="C356" i="1"/>
  <c r="O350" i="1"/>
  <c r="M350" i="1"/>
  <c r="K350" i="1"/>
  <c r="I350" i="1"/>
  <c r="G350" i="1"/>
  <c r="C350" i="1" s="1"/>
  <c r="E350" i="1"/>
  <c r="C349" i="1"/>
  <c r="C241" i="1"/>
  <c r="C228" i="1"/>
  <c r="O339" i="1"/>
  <c r="M339" i="1"/>
  <c r="M341" i="1" s="1"/>
  <c r="K339" i="1"/>
  <c r="I339" i="1"/>
  <c r="G339" i="1"/>
  <c r="E339" i="1"/>
  <c r="C338" i="1"/>
  <c r="O287" i="1"/>
  <c r="C287" i="1" s="1"/>
  <c r="M287" i="1"/>
  <c r="K287" i="1"/>
  <c r="I287" i="1"/>
  <c r="G287" i="1"/>
  <c r="E287" i="1"/>
  <c r="C286" i="1"/>
  <c r="C205" i="1"/>
  <c r="C203" i="1"/>
  <c r="C308" i="1"/>
  <c r="O63" i="1"/>
  <c r="M63" i="1"/>
  <c r="K63" i="1"/>
  <c r="C63" i="1" s="1"/>
  <c r="I63" i="1"/>
  <c r="G63" i="1"/>
  <c r="E63" i="1"/>
  <c r="C134" i="1"/>
  <c r="C62" i="1"/>
  <c r="C21" i="1"/>
  <c r="C18" i="1"/>
  <c r="C389" i="1"/>
  <c r="K645" i="1"/>
  <c r="K672" i="1"/>
  <c r="O660" i="1"/>
  <c r="M660" i="1"/>
  <c r="K660" i="1"/>
  <c r="I660" i="1"/>
  <c r="G660" i="1"/>
  <c r="E660" i="1"/>
  <c r="K655" i="1"/>
  <c r="K662" i="1"/>
  <c r="O634" i="1"/>
  <c r="M634" i="1"/>
  <c r="K634" i="1"/>
  <c r="I634" i="1"/>
  <c r="G634" i="1"/>
  <c r="E634" i="1"/>
  <c r="E636" i="1" s="1"/>
  <c r="O614" i="1"/>
  <c r="M614" i="1"/>
  <c r="K614" i="1"/>
  <c r="I614" i="1"/>
  <c r="G614" i="1"/>
  <c r="E614" i="1"/>
  <c r="C614" i="1" s="1"/>
  <c r="E608" i="1"/>
  <c r="G608" i="1"/>
  <c r="I608" i="1"/>
  <c r="I636" i="1"/>
  <c r="K608" i="1"/>
  <c r="M608" i="1"/>
  <c r="M636" i="1" s="1"/>
  <c r="O608" i="1"/>
  <c r="C621" i="1"/>
  <c r="C613" i="1"/>
  <c r="C619" i="1"/>
  <c r="C602" i="1"/>
  <c r="C601" i="1"/>
  <c r="C605" i="1"/>
  <c r="C618" i="1"/>
  <c r="C607" i="1"/>
  <c r="C606" i="1"/>
  <c r="C562" i="1"/>
  <c r="C581" i="1"/>
  <c r="C582" i="1"/>
  <c r="C579" i="1"/>
  <c r="C588" i="1"/>
  <c r="C584" i="1"/>
  <c r="C587" i="1"/>
  <c r="C583" i="1"/>
  <c r="C576" i="1"/>
  <c r="C577" i="1"/>
  <c r="C571" i="1"/>
  <c r="C572" i="1"/>
  <c r="C573" i="1"/>
  <c r="C574" i="1"/>
  <c r="C575" i="1"/>
  <c r="C578" i="1"/>
  <c r="C580" i="1"/>
  <c r="C586" i="1"/>
  <c r="C591" i="1"/>
  <c r="C560" i="1"/>
  <c r="C564" i="1"/>
  <c r="C556" i="1"/>
  <c r="C554" i="1"/>
  <c r="O496" i="1"/>
  <c r="O501" i="1"/>
  <c r="O548" i="1"/>
  <c r="O550" i="1" s="1"/>
  <c r="O527" i="1"/>
  <c r="M496" i="1"/>
  <c r="M501" i="1"/>
  <c r="M548" i="1"/>
  <c r="M527" i="1"/>
  <c r="K496" i="1"/>
  <c r="K550" i="1" s="1"/>
  <c r="K501" i="1"/>
  <c r="K548" i="1"/>
  <c r="K527" i="1"/>
  <c r="I496" i="1"/>
  <c r="I501" i="1"/>
  <c r="I548" i="1"/>
  <c r="I550" i="1" s="1"/>
  <c r="I527" i="1"/>
  <c r="G496" i="1"/>
  <c r="G501" i="1"/>
  <c r="G548" i="1"/>
  <c r="G527" i="1"/>
  <c r="E496" i="1"/>
  <c r="E550" i="1" s="1"/>
  <c r="C550" i="1" s="1"/>
  <c r="E501" i="1"/>
  <c r="E548" i="1"/>
  <c r="E527" i="1"/>
  <c r="C503" i="1"/>
  <c r="C425" i="1"/>
  <c r="C377" i="1"/>
  <c r="C486" i="1"/>
  <c r="E367" i="1"/>
  <c r="G367" i="1"/>
  <c r="I367" i="1"/>
  <c r="K367" i="1"/>
  <c r="C367" i="1" s="1"/>
  <c r="M367" i="1"/>
  <c r="O367" i="1"/>
  <c r="E381" i="1"/>
  <c r="G381" i="1"/>
  <c r="I381" i="1"/>
  <c r="K381" i="1"/>
  <c r="C381" i="1" s="1"/>
  <c r="M381" i="1"/>
  <c r="O381" i="1"/>
  <c r="K387" i="1"/>
  <c r="C482" i="1"/>
  <c r="E449" i="1"/>
  <c r="G449" i="1"/>
  <c r="C449" i="1" s="1"/>
  <c r="I449" i="1"/>
  <c r="K449" i="1"/>
  <c r="M449" i="1"/>
  <c r="O449" i="1"/>
  <c r="C443" i="1"/>
  <c r="C441" i="1"/>
  <c r="C439" i="1"/>
  <c r="C437" i="1"/>
  <c r="C435" i="1"/>
  <c r="E433" i="1"/>
  <c r="G433" i="1"/>
  <c r="I433" i="1"/>
  <c r="K433" i="1"/>
  <c r="M433" i="1"/>
  <c r="O433" i="1"/>
  <c r="C427" i="1"/>
  <c r="C423" i="1"/>
  <c r="E398" i="1"/>
  <c r="C398" i="1" s="1"/>
  <c r="G398" i="1"/>
  <c r="I398" i="1"/>
  <c r="K398" i="1"/>
  <c r="M398" i="1"/>
  <c r="O398" i="1"/>
  <c r="K275" i="1"/>
  <c r="M257" i="1"/>
  <c r="M283" i="1"/>
  <c r="M310" i="1"/>
  <c r="M220" i="1"/>
  <c r="M320" i="1"/>
  <c r="M275" i="1"/>
  <c r="M198" i="1"/>
  <c r="M324" i="1"/>
  <c r="K257" i="1"/>
  <c r="K283" i="1"/>
  <c r="K310" i="1"/>
  <c r="K220" i="1"/>
  <c r="K320" i="1"/>
  <c r="K198" i="1"/>
  <c r="K324" i="1"/>
  <c r="E283" i="1"/>
  <c r="E310" i="1"/>
  <c r="E257" i="1"/>
  <c r="E341" i="1" s="1"/>
  <c r="E220" i="1"/>
  <c r="E320" i="1"/>
  <c r="E275" i="1"/>
  <c r="E198" i="1"/>
  <c r="E324" i="1"/>
  <c r="G283" i="1"/>
  <c r="G341" i="1" s="1"/>
  <c r="G310" i="1"/>
  <c r="G257" i="1"/>
  <c r="G220" i="1"/>
  <c r="G320" i="1"/>
  <c r="G275" i="1"/>
  <c r="G198" i="1"/>
  <c r="G324" i="1"/>
  <c r="I283" i="1"/>
  <c r="I310" i="1"/>
  <c r="I257" i="1"/>
  <c r="I220" i="1"/>
  <c r="I320" i="1"/>
  <c r="I275" i="1"/>
  <c r="I198" i="1"/>
  <c r="I324" i="1"/>
  <c r="O283" i="1"/>
  <c r="O310" i="1"/>
  <c r="O257" i="1"/>
  <c r="O341" i="1" s="1"/>
  <c r="O220" i="1"/>
  <c r="O320" i="1"/>
  <c r="O275" i="1"/>
  <c r="O198" i="1"/>
  <c r="O324" i="1"/>
  <c r="C185" i="1"/>
  <c r="C281" i="1"/>
  <c r="C214" i="1"/>
  <c r="C215" i="1"/>
  <c r="C204" i="1"/>
  <c r="C206" i="1"/>
  <c r="K90" i="1"/>
  <c r="O179" i="1"/>
  <c r="O163" i="1"/>
  <c r="O145" i="1"/>
  <c r="O90" i="1"/>
  <c r="O79" i="1"/>
  <c r="O51" i="1"/>
  <c r="O181" i="1" s="1"/>
  <c r="O157" i="1"/>
  <c r="O109" i="1"/>
  <c r="O37" i="1"/>
  <c r="O29" i="1"/>
  <c r="O119" i="1"/>
  <c r="O132" i="1"/>
  <c r="M179" i="1"/>
  <c r="M163" i="1"/>
  <c r="M145" i="1"/>
  <c r="M90" i="1"/>
  <c r="M79" i="1"/>
  <c r="M51" i="1"/>
  <c r="M181" i="1" s="1"/>
  <c r="M157" i="1"/>
  <c r="M109" i="1"/>
  <c r="M37" i="1"/>
  <c r="M29" i="1"/>
  <c r="M119" i="1"/>
  <c r="M132" i="1"/>
  <c r="K179" i="1"/>
  <c r="K163" i="1"/>
  <c r="K145" i="1"/>
  <c r="K79" i="1"/>
  <c r="K51" i="1"/>
  <c r="K157" i="1"/>
  <c r="K109" i="1"/>
  <c r="K37" i="1"/>
  <c r="K29" i="1"/>
  <c r="K119" i="1"/>
  <c r="K132" i="1"/>
  <c r="I179" i="1"/>
  <c r="I163" i="1"/>
  <c r="I145" i="1"/>
  <c r="I90" i="1"/>
  <c r="I79" i="1"/>
  <c r="I51" i="1"/>
  <c r="I157" i="1"/>
  <c r="I109" i="1"/>
  <c r="I37" i="1"/>
  <c r="I29" i="1"/>
  <c r="I119" i="1"/>
  <c r="I132" i="1"/>
  <c r="G179" i="1"/>
  <c r="G163" i="1"/>
  <c r="G145" i="1"/>
  <c r="G90" i="1"/>
  <c r="G79" i="1"/>
  <c r="G51" i="1"/>
  <c r="G157" i="1"/>
  <c r="G181" i="1" s="1"/>
  <c r="G649" i="1" s="1"/>
  <c r="G664" i="1" s="1"/>
  <c r="G674" i="1" s="1"/>
  <c r="G676" i="1" s="1"/>
  <c r="G109" i="1"/>
  <c r="G37" i="1"/>
  <c r="G29" i="1"/>
  <c r="G119" i="1"/>
  <c r="G132" i="1"/>
  <c r="E179" i="1"/>
  <c r="E163" i="1"/>
  <c r="E145" i="1"/>
  <c r="E90" i="1"/>
  <c r="E79" i="1"/>
  <c r="E51" i="1"/>
  <c r="E157" i="1"/>
  <c r="E181" i="1" s="1"/>
  <c r="E109" i="1"/>
  <c r="E37" i="1"/>
  <c r="E29" i="1"/>
  <c r="E119" i="1"/>
  <c r="E132" i="1"/>
  <c r="C147" i="1"/>
  <c r="C74" i="1"/>
  <c r="C75" i="1"/>
  <c r="C76" i="1"/>
  <c r="C77" i="1"/>
  <c r="C78" i="1"/>
  <c r="C65" i="1"/>
  <c r="C59" i="1"/>
  <c r="C57" i="1"/>
  <c r="C124" i="1"/>
  <c r="C125" i="1"/>
  <c r="C126" i="1"/>
  <c r="C127" i="1"/>
  <c r="C128" i="1"/>
  <c r="C129" i="1"/>
  <c r="C130" i="1"/>
  <c r="C131" i="1"/>
  <c r="C85" i="1"/>
  <c r="C86" i="1"/>
  <c r="C90" i="1" s="1"/>
  <c r="C630" i="1"/>
  <c r="O387" i="1"/>
  <c r="M387" i="1"/>
  <c r="C404" i="1"/>
  <c r="C406" i="1"/>
  <c r="C409" i="1"/>
  <c r="C460" i="1"/>
  <c r="C462" i="1"/>
  <c r="C463" i="1"/>
  <c r="C360" i="1"/>
  <c r="C362" i="1"/>
  <c r="C363" i="1"/>
  <c r="C364" i="1"/>
  <c r="C361" i="1"/>
  <c r="C366" i="1"/>
  <c r="C353" i="1"/>
  <c r="C392" i="1"/>
  <c r="C393" i="1"/>
  <c r="C394" i="1"/>
  <c r="C395" i="1"/>
  <c r="C397" i="1"/>
  <c r="C446" i="1"/>
  <c r="C447" i="1"/>
  <c r="C448" i="1"/>
  <c r="C477" i="1"/>
  <c r="C478" i="1"/>
  <c r="C479" i="1"/>
  <c r="C480" i="1"/>
  <c r="C481" i="1"/>
  <c r="C380" i="1"/>
  <c r="C384" i="1"/>
  <c r="C385" i="1"/>
  <c r="C386" i="1"/>
  <c r="E387" i="1"/>
  <c r="G387" i="1"/>
  <c r="I387" i="1"/>
  <c r="C387" i="1" s="1"/>
  <c r="C415" i="1"/>
  <c r="C416" i="1"/>
  <c r="C417" i="1"/>
  <c r="C419" i="1"/>
  <c r="C420" i="1"/>
  <c r="C348" i="1"/>
  <c r="C345" i="1"/>
  <c r="C373" i="1"/>
  <c r="C469" i="1"/>
  <c r="C470" i="1"/>
  <c r="C471" i="1"/>
  <c r="C375" i="1"/>
  <c r="C451" i="1"/>
  <c r="C369" i="1"/>
  <c r="C455" i="1"/>
  <c r="C430" i="1"/>
  <c r="C432" i="1"/>
  <c r="C474" i="1"/>
  <c r="C453" i="1"/>
  <c r="C400" i="1"/>
  <c r="C495" i="1"/>
  <c r="C499" i="1"/>
  <c r="C500" i="1"/>
  <c r="C531" i="1"/>
  <c r="C548" i="1" s="1"/>
  <c r="C532" i="1"/>
  <c r="C533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26" i="1"/>
  <c r="C527" i="1" s="1"/>
  <c r="C505" i="1"/>
  <c r="C507" i="1"/>
  <c r="C517" i="1"/>
  <c r="C513" i="1"/>
  <c r="C523" i="1"/>
  <c r="C515" i="1"/>
  <c r="C235" i="1"/>
  <c r="C194" i="1"/>
  <c r="C174" i="1"/>
  <c r="C175" i="1"/>
  <c r="C176" i="1"/>
  <c r="C177" i="1"/>
  <c r="C178" i="1"/>
  <c r="C179" i="1" s="1"/>
  <c r="C160" i="1"/>
  <c r="C161" i="1"/>
  <c r="C162" i="1"/>
  <c r="C141" i="1"/>
  <c r="C142" i="1"/>
  <c r="C143" i="1"/>
  <c r="C145" i="1" s="1"/>
  <c r="C144" i="1"/>
  <c r="C82" i="1"/>
  <c r="C83" i="1"/>
  <c r="C84" i="1"/>
  <c r="C87" i="1"/>
  <c r="C88" i="1"/>
  <c r="C89" i="1"/>
  <c r="C40" i="1"/>
  <c r="C41" i="1"/>
  <c r="C42" i="1"/>
  <c r="C43" i="1"/>
  <c r="C44" i="1"/>
  <c r="C51" i="1" s="1"/>
  <c r="C45" i="1"/>
  <c r="C46" i="1"/>
  <c r="C47" i="1"/>
  <c r="C48" i="1"/>
  <c r="C49" i="1"/>
  <c r="C50" i="1"/>
  <c r="C150" i="1"/>
  <c r="C151" i="1"/>
  <c r="C152" i="1"/>
  <c r="C153" i="1"/>
  <c r="C154" i="1"/>
  <c r="C155" i="1"/>
  <c r="C157" i="1" s="1"/>
  <c r="C156" i="1"/>
  <c r="C99" i="1"/>
  <c r="C100" i="1"/>
  <c r="C101" i="1"/>
  <c r="C102" i="1"/>
  <c r="C103" i="1"/>
  <c r="C109" i="1" s="1"/>
  <c r="C104" i="1"/>
  <c r="C105" i="1"/>
  <c r="C106" i="1"/>
  <c r="C107" i="1"/>
  <c r="C108" i="1"/>
  <c r="C22" i="1"/>
  <c r="C23" i="1"/>
  <c r="C25" i="1"/>
  <c r="C26" i="1"/>
  <c r="C27" i="1"/>
  <c r="C28" i="1"/>
  <c r="C112" i="1"/>
  <c r="C119" i="1" s="1"/>
  <c r="C113" i="1"/>
  <c r="C114" i="1"/>
  <c r="C115" i="1"/>
  <c r="C116" i="1"/>
  <c r="C117" i="1"/>
  <c r="C118" i="1"/>
  <c r="C171" i="1"/>
  <c r="C169" i="1"/>
  <c r="C167" i="1"/>
  <c r="C165" i="1"/>
  <c r="C138" i="1"/>
  <c r="C136" i="1"/>
  <c r="C96" i="1"/>
  <c r="C94" i="1"/>
  <c r="C92" i="1"/>
  <c r="C69" i="1"/>
  <c r="C55" i="1"/>
  <c r="C53" i="1"/>
  <c r="C67" i="1"/>
  <c r="C32" i="1"/>
  <c r="C33" i="1"/>
  <c r="C34" i="1"/>
  <c r="C35" i="1"/>
  <c r="C36" i="1"/>
  <c r="C37" i="1" s="1"/>
  <c r="C337" i="1"/>
  <c r="C336" i="1"/>
  <c r="C335" i="1"/>
  <c r="C334" i="1"/>
  <c r="C333" i="1"/>
  <c r="C332" i="1"/>
  <c r="C331" i="1"/>
  <c r="C328" i="1"/>
  <c r="C326" i="1"/>
  <c r="C323" i="1"/>
  <c r="C324" i="1"/>
  <c r="C319" i="1"/>
  <c r="C318" i="1"/>
  <c r="C317" i="1"/>
  <c r="C316" i="1"/>
  <c r="C315" i="1"/>
  <c r="C314" i="1"/>
  <c r="C313" i="1"/>
  <c r="C320" i="1" s="1"/>
  <c r="C309" i="1"/>
  <c r="C306" i="1"/>
  <c r="C304" i="1"/>
  <c r="C301" i="1"/>
  <c r="C299" i="1"/>
  <c r="C297" i="1"/>
  <c r="C295" i="1"/>
  <c r="C293" i="1"/>
  <c r="C282" i="1"/>
  <c r="C280" i="1"/>
  <c r="C279" i="1"/>
  <c r="C278" i="1"/>
  <c r="C283" i="1" s="1"/>
  <c r="C274" i="1"/>
  <c r="C273" i="1"/>
  <c r="C272" i="1"/>
  <c r="C271" i="1"/>
  <c r="C270" i="1"/>
  <c r="C269" i="1"/>
  <c r="C275" i="1" s="1"/>
  <c r="C268" i="1"/>
  <c r="C267" i="1"/>
  <c r="C266" i="1"/>
  <c r="C265" i="1"/>
  <c r="C264" i="1"/>
  <c r="C261" i="1"/>
  <c r="C259" i="1"/>
  <c r="C256" i="1"/>
  <c r="C255" i="1"/>
  <c r="C254" i="1"/>
  <c r="C253" i="1"/>
  <c r="C252" i="1"/>
  <c r="C251" i="1"/>
  <c r="C250" i="1"/>
  <c r="C249" i="1"/>
  <c r="C248" i="1"/>
  <c r="C247" i="1"/>
  <c r="C246" i="1"/>
  <c r="C257" i="1" s="1"/>
  <c r="C245" i="1"/>
  <c r="C244" i="1"/>
  <c r="C237" i="1"/>
  <c r="C236" i="1"/>
  <c r="C234" i="1"/>
  <c r="C233" i="1"/>
  <c r="C226" i="1"/>
  <c r="C224" i="1"/>
  <c r="C222" i="1"/>
  <c r="C219" i="1"/>
  <c r="C218" i="1"/>
  <c r="C217" i="1"/>
  <c r="C220" i="1" s="1"/>
  <c r="C216" i="1"/>
  <c r="C213" i="1"/>
  <c r="C211" i="1"/>
  <c r="C197" i="1"/>
  <c r="C196" i="1"/>
  <c r="C195" i="1"/>
  <c r="C198" i="1" s="1"/>
  <c r="C193" i="1"/>
  <c r="C192" i="1"/>
  <c r="C190" i="1"/>
  <c r="C189" i="1"/>
  <c r="C188" i="1"/>
  <c r="C671" i="1"/>
  <c r="C669" i="1"/>
  <c r="C667" i="1"/>
  <c r="C659" i="1"/>
  <c r="C658" i="1"/>
  <c r="C654" i="1"/>
  <c r="C653" i="1"/>
  <c r="C655" i="1" s="1"/>
  <c r="C662" i="1" s="1"/>
  <c r="C647" i="1"/>
  <c r="C642" i="1"/>
  <c r="C641" i="1"/>
  <c r="C640" i="1"/>
  <c r="C639" i="1"/>
  <c r="C633" i="1"/>
  <c r="C631" i="1"/>
  <c r="C628" i="1"/>
  <c r="C625" i="1"/>
  <c r="C620" i="1"/>
  <c r="C612" i="1"/>
  <c r="C611" i="1"/>
  <c r="M672" i="1"/>
  <c r="O645" i="1"/>
  <c r="M645" i="1"/>
  <c r="G645" i="1"/>
  <c r="E645" i="1"/>
  <c r="O672" i="1"/>
  <c r="O655" i="1"/>
  <c r="M655" i="1"/>
  <c r="M662" i="1" s="1"/>
  <c r="G672" i="1"/>
  <c r="G655" i="1"/>
  <c r="G662" i="1" s="1"/>
  <c r="E672" i="1"/>
  <c r="E655" i="1"/>
  <c r="I655" i="1"/>
  <c r="I662" i="1" s="1"/>
  <c r="I672" i="1"/>
  <c r="I645" i="1"/>
  <c r="E490" i="1"/>
  <c r="K636" i="1"/>
  <c r="I490" i="1"/>
  <c r="E662" i="1"/>
  <c r="C672" i="1"/>
  <c r="C79" i="1"/>
  <c r="O662" i="1"/>
  <c r="C310" i="1"/>
  <c r="C660" i="1"/>
  <c r="C29" i="1"/>
  <c r="C163" i="1"/>
  <c r="I181" i="1"/>
  <c r="C472" i="1"/>
  <c r="C132" i="1"/>
  <c r="C433" i="1"/>
  <c r="G550" i="1"/>
  <c r="M550" i="1"/>
  <c r="C608" i="1"/>
  <c r="O636" i="1"/>
  <c r="C465" i="1"/>
  <c r="G636" i="1"/>
  <c r="C411" i="1"/>
  <c r="K341" i="1"/>
  <c r="C501" i="1"/>
  <c r="E649" i="1" l="1"/>
  <c r="E664" i="1" s="1"/>
  <c r="E674" i="1" s="1"/>
  <c r="E676" i="1" s="1"/>
  <c r="I649" i="1"/>
  <c r="I664" i="1" s="1"/>
  <c r="I674" i="1" s="1"/>
  <c r="I676" i="1" s="1"/>
  <c r="C636" i="1"/>
  <c r="O649" i="1"/>
  <c r="O664" i="1" s="1"/>
  <c r="O674" i="1" s="1"/>
  <c r="O676" i="1" s="1"/>
  <c r="C341" i="1"/>
  <c r="M649" i="1"/>
  <c r="M664" i="1" s="1"/>
  <c r="M674" i="1" s="1"/>
  <c r="M676" i="1" s="1"/>
  <c r="C596" i="1"/>
  <c r="K181" i="1"/>
  <c r="K649" i="1" s="1"/>
  <c r="K664" i="1" s="1"/>
  <c r="K674" i="1" s="1"/>
  <c r="K676" i="1" s="1"/>
  <c r="C634" i="1"/>
  <c r="C496" i="1"/>
  <c r="C239" i="1"/>
  <c r="C339" i="1"/>
  <c r="K490" i="1"/>
  <c r="C490" i="1" s="1"/>
  <c r="C357" i="1"/>
  <c r="C181" i="1" l="1"/>
  <c r="C649" i="1" s="1"/>
  <c r="C664" i="1" s="1"/>
  <c r="C674" i="1" s="1"/>
  <c r="C676" i="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X182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<sst xmlns="http://schemas.openxmlformats.org/spreadsheetml/2006/main" count="1018" uniqueCount="361">
  <si>
    <t>Total</t>
  </si>
  <si>
    <t>Recovered</t>
  </si>
  <si>
    <t xml:space="preserve"> Instruction--</t>
  </si>
  <si>
    <t xml:space="preserve">  Agriculture-</t>
  </si>
  <si>
    <t/>
  </si>
  <si>
    <t xml:space="preserve"> </t>
  </si>
  <si>
    <t xml:space="preserve">  Continuing education-</t>
  </si>
  <si>
    <t xml:space="preserve">  Engineering-</t>
  </si>
  <si>
    <t xml:space="preserve">  Music and dramatic arts-</t>
  </si>
  <si>
    <t xml:space="preserve"> Research--</t>
  </si>
  <si>
    <t xml:space="preserve">  Research and economic development-</t>
  </si>
  <si>
    <t xml:space="preserve">  Veterinary medicine-</t>
  </si>
  <si>
    <t xml:space="preserve">  Libraries-</t>
  </si>
  <si>
    <t xml:space="preserve">  Museums-</t>
  </si>
  <si>
    <t xml:space="preserve">  Academic administration-</t>
  </si>
  <si>
    <t xml:space="preserve">  Counseling and career guidance-</t>
  </si>
  <si>
    <t xml:space="preserve">  Social and cultural development -</t>
  </si>
  <si>
    <t xml:space="preserve">  Executive management-</t>
  </si>
  <si>
    <t xml:space="preserve">  Fiscal operations-</t>
  </si>
  <si>
    <t xml:space="preserve">  Public relations and development-</t>
  </si>
  <si>
    <t xml:space="preserve"> Auxiliary enterprises--</t>
  </si>
  <si>
    <t xml:space="preserve">   Louisiana transportation research center </t>
  </si>
  <si>
    <t xml:space="preserve">   Interdisciplinary</t>
  </si>
  <si>
    <t xml:space="preserve">   English</t>
  </si>
  <si>
    <t xml:space="preserve">   Foreign languages and literatures</t>
  </si>
  <si>
    <t xml:space="preserve">   French studies</t>
  </si>
  <si>
    <t xml:space="preserve">   Geography and anthropology</t>
  </si>
  <si>
    <t xml:space="preserve">   History</t>
  </si>
  <si>
    <t xml:space="preserve">   Mathematics</t>
  </si>
  <si>
    <t xml:space="preserve">   Political science</t>
  </si>
  <si>
    <t xml:space="preserve">   Psychology </t>
  </si>
  <si>
    <t xml:space="preserve">   Biological sciences</t>
  </si>
  <si>
    <t xml:space="preserve">   Chemistry</t>
  </si>
  <si>
    <t xml:space="preserve">   Geology and geophysics </t>
  </si>
  <si>
    <t xml:space="preserve">   Physics and astronomy</t>
  </si>
  <si>
    <t xml:space="preserve">   Accounting</t>
  </si>
  <si>
    <t xml:space="preserve">   Economics</t>
  </si>
  <si>
    <t xml:space="preserve">   Finance</t>
  </si>
  <si>
    <t xml:space="preserve">   Management </t>
  </si>
  <si>
    <t xml:space="preserve">   Marketing</t>
  </si>
  <si>
    <t xml:space="preserve">   Landscape architecture </t>
  </si>
  <si>
    <t xml:space="preserve">   Kinesiology</t>
  </si>
  <si>
    <t xml:space="preserve">   Chemical </t>
  </si>
  <si>
    <t xml:space="preserve">   Civil and environmental</t>
  </si>
  <si>
    <t xml:space="preserve">   Electrical and computer</t>
  </si>
  <si>
    <t xml:space="preserve">   Petroleum</t>
  </si>
  <si>
    <t xml:space="preserve">  Graduate school</t>
  </si>
  <si>
    <t xml:space="preserve">  Honors college</t>
  </si>
  <si>
    <t xml:space="preserve">  Mass communication</t>
  </si>
  <si>
    <t xml:space="preserve">   Bands</t>
  </si>
  <si>
    <t xml:space="preserve">  Student health center internships</t>
  </si>
  <si>
    <t xml:space="preserve">  Student technology fee projects </t>
  </si>
  <si>
    <t xml:space="preserve">  University college</t>
  </si>
  <si>
    <t xml:space="preserve">   Clinical sciences</t>
  </si>
  <si>
    <t xml:space="preserve">   Animal science</t>
  </si>
  <si>
    <t xml:space="preserve">   Entomology </t>
  </si>
  <si>
    <t xml:space="preserve">   Communication sciences and disorders </t>
  </si>
  <si>
    <t xml:space="preserve">   English  </t>
  </si>
  <si>
    <t xml:space="preserve">   French studies </t>
  </si>
  <si>
    <t xml:space="preserve">   Geography and anthropology </t>
  </si>
  <si>
    <t xml:space="preserve">   Sociology</t>
  </si>
  <si>
    <t xml:space="preserve">   Accounting </t>
  </si>
  <si>
    <t xml:space="preserve">  Center for energy studies </t>
  </si>
  <si>
    <t xml:space="preserve">   Architecture </t>
  </si>
  <si>
    <t xml:space="preserve">   Chemical</t>
  </si>
  <si>
    <t xml:space="preserve">   Hazardous substance research center</t>
  </si>
  <si>
    <t xml:space="preserve">  Graduate school </t>
  </si>
  <si>
    <t xml:space="preserve">  Music and dramatic arts </t>
  </si>
  <si>
    <t xml:space="preserve">   Comparative biomedical sciences</t>
  </si>
  <si>
    <t xml:space="preserve">   Diagnostic laboratory</t>
  </si>
  <si>
    <t xml:space="preserve">   Pathobiological sciences </t>
  </si>
  <si>
    <t xml:space="preserve">  Middleton library </t>
  </si>
  <si>
    <t xml:space="preserve">   Comparative biomedical services</t>
  </si>
  <si>
    <t xml:space="preserve">   Middleton</t>
  </si>
  <si>
    <t xml:space="preserve">   Art</t>
  </si>
  <si>
    <t xml:space="preserve">   Rural life </t>
  </si>
  <si>
    <t xml:space="preserve">   Agriculture</t>
  </si>
  <si>
    <t xml:space="preserve">   Education</t>
  </si>
  <si>
    <t xml:space="preserve">   Honors college </t>
  </si>
  <si>
    <t xml:space="preserve">   Mass communication</t>
  </si>
  <si>
    <t xml:space="preserve">   Music and dramatic arts</t>
  </si>
  <si>
    <t xml:space="preserve">   University college </t>
  </si>
  <si>
    <t xml:space="preserve">   Veterinary medicine</t>
  </si>
  <si>
    <t xml:space="preserve">  Records and registration</t>
  </si>
  <si>
    <t xml:space="preserve">   Career planning and placement</t>
  </si>
  <si>
    <t xml:space="preserve">   International cultural center</t>
  </si>
  <si>
    <t xml:space="preserve">   Accounting services</t>
  </si>
  <si>
    <t xml:space="preserve">   Engineering</t>
  </si>
  <si>
    <t xml:space="preserve">  Alterations and repairs </t>
  </si>
  <si>
    <t xml:space="preserve"> Scholarships and fellowships </t>
  </si>
  <si>
    <t xml:space="preserve">   Communication studies</t>
  </si>
  <si>
    <t xml:space="preserve">   Pathobiological sciences</t>
  </si>
  <si>
    <t xml:space="preserve">   Coastal studies institute </t>
  </si>
  <si>
    <t xml:space="preserve">      Total agriculture </t>
  </si>
  <si>
    <t xml:space="preserve">      Total continuing education</t>
  </si>
  <si>
    <t xml:space="preserve">      Total engineering</t>
  </si>
  <si>
    <t xml:space="preserve">      Total music and dramatic arts</t>
  </si>
  <si>
    <t xml:space="preserve">      Total veterinary medicine </t>
  </si>
  <si>
    <t xml:space="preserve">        Total instruction</t>
  </si>
  <si>
    <t xml:space="preserve">   Interdisciplinary </t>
  </si>
  <si>
    <t xml:space="preserve">      Total engineering </t>
  </si>
  <si>
    <t xml:space="preserve">        Total research </t>
  </si>
  <si>
    <t xml:space="preserve">      Total music and dramatic arts </t>
  </si>
  <si>
    <t xml:space="preserve">      Total veterinary medicine</t>
  </si>
  <si>
    <t xml:space="preserve">        Total public service</t>
  </si>
  <si>
    <t xml:space="preserve">      Total libraries </t>
  </si>
  <si>
    <t xml:space="preserve">      Total museums </t>
  </si>
  <si>
    <t xml:space="preserve">      Total academic administration </t>
  </si>
  <si>
    <t xml:space="preserve">        Total academic support </t>
  </si>
  <si>
    <t xml:space="preserve">        Total student services</t>
  </si>
  <si>
    <t xml:space="preserve">      Total executive management</t>
  </si>
  <si>
    <t xml:space="preserve">        Total institutional support </t>
  </si>
  <si>
    <t xml:space="preserve">      Total research and economic development</t>
  </si>
  <si>
    <t xml:space="preserve">      Total social and cultural development</t>
  </si>
  <si>
    <t xml:space="preserve">      Total public relations and development</t>
  </si>
  <si>
    <t xml:space="preserve">   Renewable natural resources</t>
  </si>
  <si>
    <t xml:space="preserve">  Center for advanced microstructures and devices (CAMD)</t>
  </si>
  <si>
    <t xml:space="preserve">  Center for computation and technology (CCT)</t>
  </si>
  <si>
    <t xml:space="preserve">   Fire and emergency training institute (FETI)</t>
  </si>
  <si>
    <t xml:space="preserve">   National center for biomedical research and training (NCBRT)</t>
  </si>
  <si>
    <t xml:space="preserve">   Turbine innovation and energy research center</t>
  </si>
  <si>
    <t xml:space="preserve">  Coast and environment-</t>
  </si>
  <si>
    <t xml:space="preserve">   Law enforcement online (LEO)</t>
  </si>
  <si>
    <t xml:space="preserve"> Operation and maintenance of plant--</t>
  </si>
  <si>
    <t xml:space="preserve">    Principal and interest</t>
  </si>
  <si>
    <t>Educational and general:</t>
  </si>
  <si>
    <t xml:space="preserve">  Art and design-</t>
  </si>
  <si>
    <t xml:space="preserve">      Total coast and environment</t>
  </si>
  <si>
    <t xml:space="preserve"> Public service--</t>
  </si>
  <si>
    <t xml:space="preserve">  Art and design- </t>
  </si>
  <si>
    <t xml:space="preserve">  Civil war center</t>
  </si>
  <si>
    <t xml:space="preserve"> Academic support--</t>
  </si>
  <si>
    <t xml:space="preserve"> Student services--</t>
  </si>
  <si>
    <t xml:space="preserve"> Institutional support--</t>
  </si>
  <si>
    <t xml:space="preserve">      Total general administrative services</t>
  </si>
  <si>
    <t xml:space="preserve">        Total operation and maintenance of plant</t>
  </si>
  <si>
    <t xml:space="preserve">        Total transfers </t>
  </si>
  <si>
    <t xml:space="preserve">   Louisiana transportation research center</t>
  </si>
  <si>
    <t xml:space="preserve">   Theatre</t>
  </si>
  <si>
    <t xml:space="preserve">  Academic center for student athletes</t>
  </si>
  <si>
    <t xml:space="preserve">   University recreation</t>
  </si>
  <si>
    <t xml:space="preserve">      Total art and design</t>
  </si>
  <si>
    <t xml:space="preserve">  Music and dramatic arts- </t>
  </si>
  <si>
    <t xml:space="preserve">        Total auxiliary enterprises </t>
  </si>
  <si>
    <t xml:space="preserve">          Total expenditures and transfers </t>
  </si>
  <si>
    <t xml:space="preserve"> Transfers--</t>
  </si>
  <si>
    <t xml:space="preserve">   Mandatory transfers for-</t>
  </si>
  <si>
    <t xml:space="preserve">   Nonmandatory transfers for-</t>
  </si>
  <si>
    <t xml:space="preserve">      Total nonmandatory transfers</t>
  </si>
  <si>
    <t xml:space="preserve">   Expenditures</t>
  </si>
  <si>
    <t xml:space="preserve">   Management</t>
  </si>
  <si>
    <t xml:space="preserve">     Depreciation expense</t>
  </si>
  <si>
    <t xml:space="preserve">   Agricultural economics and agribusiness</t>
  </si>
  <si>
    <t xml:space="preserve">   Human resource education and workforce development</t>
  </si>
  <si>
    <t xml:space="preserve">  Gordon A. Cain center</t>
  </si>
  <si>
    <t xml:space="preserve">   Agricultural economics and agribusiness </t>
  </si>
  <si>
    <t xml:space="preserve">   Biotechnology and molecular medicine</t>
  </si>
  <si>
    <t xml:space="preserve">   Vice Chancellor for student services </t>
  </si>
  <si>
    <t xml:space="preserve">    Capital improvements</t>
  </si>
  <si>
    <t xml:space="preserve">   Music</t>
  </si>
  <si>
    <t xml:space="preserve">   Architecture</t>
  </si>
  <si>
    <t xml:space="preserve">   Club sports</t>
  </si>
  <si>
    <t xml:space="preserve">  Information technology services</t>
  </si>
  <si>
    <t xml:space="preserve">          Subtotal expenditures and transfers</t>
  </si>
  <si>
    <t xml:space="preserve">        Total educational and general expenditures</t>
  </si>
  <si>
    <t xml:space="preserve">   Political Science</t>
  </si>
  <si>
    <t xml:space="preserve">   Psychology</t>
  </si>
  <si>
    <t xml:space="preserve">   Museum of natural science</t>
  </si>
  <si>
    <t xml:space="preserve">   Center for rotating machinery</t>
  </si>
  <si>
    <t>Indirect Cost</t>
  </si>
  <si>
    <t>ANALYSIS C-2B</t>
  </si>
  <si>
    <t>Current Restricted Fund Expenditures</t>
  </si>
  <si>
    <t xml:space="preserve">   Public administration</t>
  </si>
  <si>
    <t xml:space="preserve">   Environmental sciences</t>
  </si>
  <si>
    <t xml:space="preserve">   Pre-college programs</t>
  </si>
  <si>
    <t xml:space="preserve">  Center for academic success</t>
  </si>
  <si>
    <t xml:space="preserve">   Campus life</t>
  </si>
  <si>
    <t xml:space="preserve">    Other</t>
  </si>
  <si>
    <t xml:space="preserve">  Strategic initiatives</t>
  </si>
  <si>
    <t xml:space="preserve">  Academic affairs</t>
  </si>
  <si>
    <t xml:space="preserve">   Social work</t>
  </si>
  <si>
    <t xml:space="preserve">      Total fiscal operations</t>
  </si>
  <si>
    <t xml:space="preserve">  Undergraduate admissions and student aid</t>
  </si>
  <si>
    <t xml:space="preserve">   Stephenson disaster management institute (SDMI)</t>
  </si>
  <si>
    <t xml:space="preserve">  Disaster relief</t>
  </si>
  <si>
    <t xml:space="preserve">  Center for community engagement, learning, and leadership</t>
  </si>
  <si>
    <t xml:space="preserve">  Humanities and social sciences-</t>
  </si>
  <si>
    <t xml:space="preserve">      Total humanities and social sciences</t>
  </si>
  <si>
    <t xml:space="preserve">  Science-</t>
  </si>
  <si>
    <t xml:space="preserve">      Total science</t>
  </si>
  <si>
    <t xml:space="preserve">   Interior design</t>
  </si>
  <si>
    <t xml:space="preserve">      Total humanities and social sciences </t>
  </si>
  <si>
    <t xml:space="preserve">  Center for energy studies</t>
  </si>
  <si>
    <t xml:space="preserve">   Personal enrichment</t>
  </si>
  <si>
    <t xml:space="preserve">   Instruction</t>
  </si>
  <si>
    <t xml:space="preserve">    Mathematics</t>
  </si>
  <si>
    <t xml:space="preserve">   Arts and design</t>
  </si>
  <si>
    <t xml:space="preserve">   Humanities and social sciences</t>
  </si>
  <si>
    <t xml:space="preserve">   Science</t>
  </si>
  <si>
    <t xml:space="preserve">   Executive vice chancellor and provost</t>
  </si>
  <si>
    <t xml:space="preserve">      Total mandatory transfers</t>
  </si>
  <si>
    <t xml:space="preserve">  Business-</t>
  </si>
  <si>
    <t xml:space="preserve">      Total business </t>
  </si>
  <si>
    <t xml:space="preserve">   Business </t>
  </si>
  <si>
    <t xml:space="preserve">  Comprehensive public training program</t>
  </si>
  <si>
    <t xml:space="preserve">  International programs</t>
  </si>
  <si>
    <t xml:space="preserve">   Miscellaneous</t>
  </si>
  <si>
    <t xml:space="preserve">  Campus police</t>
  </si>
  <si>
    <t xml:space="preserve">  Environmental health and safety</t>
  </si>
  <si>
    <t xml:space="preserve">      Principal and interest</t>
  </si>
  <si>
    <t xml:space="preserve">   Mandatory transfers -</t>
  </si>
  <si>
    <t xml:space="preserve">   Nonmandatory transfers -</t>
  </si>
  <si>
    <t xml:space="preserve">     Total SNCSRT</t>
  </si>
  <si>
    <t xml:space="preserve">  Stephenson national center for security research and training-</t>
  </si>
  <si>
    <t xml:space="preserve">      Total SNCSRT</t>
  </si>
  <si>
    <t xml:space="preserve">  Stephenson National Center for Security Research and Training-</t>
  </si>
  <si>
    <t xml:space="preserve">   Construction management</t>
  </si>
  <si>
    <t xml:space="preserve">   Mechanical and industrial</t>
  </si>
  <si>
    <t xml:space="preserve">  Human sciences and education-</t>
  </si>
  <si>
    <t xml:space="preserve">   Library and information science</t>
  </si>
  <si>
    <t xml:space="preserve">      Total human sciences and education </t>
  </si>
  <si>
    <t xml:space="preserve">   Biological and agricultural </t>
  </si>
  <si>
    <t xml:space="preserve">  LSU press</t>
  </si>
  <si>
    <t xml:space="preserve">   Human sciences and education</t>
  </si>
  <si>
    <t xml:space="preserve">   LSU press </t>
  </si>
  <si>
    <t xml:space="preserve">  Campus life</t>
  </si>
  <si>
    <t xml:space="preserve">   Biological and agricultural</t>
  </si>
  <si>
    <t xml:space="preserve"> General administrative services-</t>
  </si>
  <si>
    <t xml:space="preserve">   Public administrative institute</t>
  </si>
  <si>
    <t xml:space="preserve">   Independent and distance learning</t>
  </si>
  <si>
    <t xml:space="preserve">  Louisiana business and technology center</t>
  </si>
  <si>
    <t xml:space="preserve">   University lab school</t>
  </si>
  <si>
    <t xml:space="preserve">    Geology and geophysics</t>
  </si>
  <si>
    <t xml:space="preserve">  Risk management</t>
  </si>
  <si>
    <t xml:space="preserve">   Nutrition and food science</t>
  </si>
  <si>
    <t xml:space="preserve">   Textiles, apparel design, and merchandising</t>
  </si>
  <si>
    <t xml:space="preserve">   Textile, apparel design, and merchandising</t>
  </si>
  <si>
    <t xml:space="preserve">   Hurricane center</t>
  </si>
  <si>
    <t xml:space="preserve">   Transformational technology and cyber security research center (TTCRC)</t>
  </si>
  <si>
    <t xml:space="preserve">  T. Harry Williams Center for oral history</t>
  </si>
  <si>
    <t xml:space="preserve">  Agriculture- </t>
  </si>
  <si>
    <t xml:space="preserve">      Total agricultural</t>
  </si>
  <si>
    <t xml:space="preserve">  Equity, diversity, and community outreach</t>
  </si>
  <si>
    <t xml:space="preserve">   Continuing education</t>
  </si>
  <si>
    <t xml:space="preserve">   Agricultural and extension education and evaluation</t>
  </si>
  <si>
    <t xml:space="preserve">  Communication across the curriculum</t>
  </si>
  <si>
    <t xml:space="preserve">  LSU global</t>
  </si>
  <si>
    <t xml:space="preserve">    Museum of natural science</t>
  </si>
  <si>
    <t xml:space="preserve">  General counsel</t>
  </si>
  <si>
    <t xml:space="preserve">Salaries &amp; </t>
  </si>
  <si>
    <t>Related</t>
  </si>
  <si>
    <t>Supplies &amp;</t>
  </si>
  <si>
    <t>Wages</t>
  </si>
  <si>
    <t>Benefits</t>
  </si>
  <si>
    <t>Travel</t>
  </si>
  <si>
    <t>Expenses</t>
  </si>
  <si>
    <t>Equipment</t>
  </si>
  <si>
    <t xml:space="preserve">   Plant, environmental and soil sciences</t>
  </si>
  <si>
    <t xml:space="preserve">   Animal sciences</t>
  </si>
  <si>
    <t xml:space="preserve">   Nutrition and food sciences</t>
  </si>
  <si>
    <t xml:space="preserve">   Executive education</t>
  </si>
  <si>
    <t xml:space="preserve">   Institute for entrepreneurial education</t>
  </si>
  <si>
    <t xml:space="preserve">   Stephenson department of entrepreneurship and information systems</t>
  </si>
  <si>
    <t xml:space="preserve">   MBA program</t>
  </si>
  <si>
    <t xml:space="preserve">   Electrical and computer science</t>
  </si>
  <si>
    <t xml:space="preserve">   Lab school </t>
  </si>
  <si>
    <t xml:space="preserve">   Philosophy and religious studies</t>
  </si>
  <si>
    <t xml:space="preserve">  Law center</t>
  </si>
  <si>
    <t xml:space="preserve">   Law center</t>
  </si>
  <si>
    <t xml:space="preserve">      Total law center</t>
  </si>
  <si>
    <t xml:space="preserve">   Professorships</t>
  </si>
  <si>
    <t xml:space="preserve">   Professor research</t>
  </si>
  <si>
    <t xml:space="preserve">   Center for energy law</t>
  </si>
  <si>
    <t xml:space="preserve">   Louisiana law review</t>
  </si>
  <si>
    <t xml:space="preserve">   Student services</t>
  </si>
  <si>
    <t xml:space="preserve">   Plant, environmental, and soil science</t>
  </si>
  <si>
    <t xml:space="preserve">   Landscape architecture</t>
  </si>
  <si>
    <t xml:space="preserve">   Economics &amp; policy research group</t>
  </si>
  <si>
    <t xml:space="preserve">   Oceanography and coastal science</t>
  </si>
  <si>
    <t xml:space="preserve">   Field support services</t>
  </si>
  <si>
    <t xml:space="preserve">   Mineral law institute</t>
  </si>
  <si>
    <t xml:space="preserve">   SNCSRT department of justice program</t>
  </si>
  <si>
    <t xml:space="preserve">  Student health center</t>
  </si>
  <si>
    <t xml:space="preserve">   Professional development</t>
  </si>
  <si>
    <t xml:space="preserve">  Office of diversity</t>
  </si>
  <si>
    <t xml:space="preserve">   Graduate School</t>
  </si>
  <si>
    <t xml:space="preserve">   General</t>
  </si>
  <si>
    <t xml:space="preserve">   Energy law journal</t>
  </si>
  <si>
    <t xml:space="preserve">   Teaching hospital</t>
  </si>
  <si>
    <t xml:space="preserve">  Center for computation and technology</t>
  </si>
  <si>
    <t xml:space="preserve">  Coastal sustainability studio</t>
  </si>
  <si>
    <t xml:space="preserve">   Administration</t>
  </si>
  <si>
    <t xml:space="preserve">  Online programs</t>
  </si>
  <si>
    <t xml:space="preserve">   Lab school</t>
  </si>
  <si>
    <t xml:space="preserve">  Academc affairs</t>
  </si>
  <si>
    <t xml:space="preserve">  Transformational technology and cyber research center (TTCRC)</t>
  </si>
  <si>
    <t xml:space="preserve">  Innovation and technology commercialization</t>
  </si>
  <si>
    <t xml:space="preserve">  Office of sponsored programs</t>
  </si>
  <si>
    <t xml:space="preserve">   National center for biomedical research and training</t>
  </si>
  <si>
    <t xml:space="preserve">  College work study programs</t>
  </si>
  <si>
    <t xml:space="preserve">   Greek life</t>
  </si>
  <si>
    <t xml:space="preserve">   Office of the dean of students</t>
  </si>
  <si>
    <t xml:space="preserve">   Student government</t>
  </si>
  <si>
    <t xml:space="preserve">   Residence hall association</t>
  </si>
  <si>
    <t xml:space="preserve">   Student health center hotline</t>
  </si>
  <si>
    <t xml:space="preserve">   Multicultural programs</t>
  </si>
  <si>
    <t xml:space="preserve">   LSU salutes</t>
  </si>
  <si>
    <t xml:space="preserve">   Vice Chancellor for research and economic development</t>
  </si>
  <si>
    <t xml:space="preserve">   Vice Chancellor for strategic initiatives</t>
  </si>
  <si>
    <t xml:space="preserve">   Vice Chancellor for student affairs</t>
  </si>
  <si>
    <t xml:space="preserve">  Diversity</t>
  </si>
  <si>
    <t xml:space="preserve">   President</t>
  </si>
  <si>
    <t xml:space="preserve">  Financial systems services</t>
  </si>
  <si>
    <t xml:space="preserve">   Procurement and property management</t>
  </si>
  <si>
    <t xml:space="preserve">   Human resource management</t>
  </si>
  <si>
    <t xml:space="preserve">  Louisiana sea grant</t>
  </si>
  <si>
    <t xml:space="preserve">   Miscellaneous projects</t>
  </si>
  <si>
    <t xml:space="preserve">   Plant pathology and crop physiology</t>
  </si>
  <si>
    <t xml:space="preserve">   Water resources institute</t>
  </si>
  <si>
    <t xml:space="preserve">   Coastal ecology institute</t>
  </si>
  <si>
    <t xml:space="preserve">   Equine health studies</t>
  </si>
  <si>
    <t xml:space="preserve">  Louisiana sea grant </t>
  </si>
  <si>
    <t xml:space="preserve">  Materials science and engineering initiatives</t>
  </si>
  <si>
    <t xml:space="preserve">  Communication across the curriculum (CxC)</t>
  </si>
  <si>
    <t xml:space="preserve">   Child care center</t>
  </si>
  <si>
    <t xml:space="preserve">    Chemistry</t>
  </si>
  <si>
    <t xml:space="preserve">    Physics and astronomy</t>
  </si>
  <si>
    <t xml:space="preserve">   Lecture series</t>
  </si>
  <si>
    <t xml:space="preserve">   Director's office</t>
  </si>
  <si>
    <t xml:space="preserve">  Office of testing and evaluation</t>
  </si>
  <si>
    <t xml:space="preserve">   Academic services-</t>
  </si>
  <si>
    <t xml:space="preserve">   Coast and environment</t>
  </si>
  <si>
    <t xml:space="preserve">   Student media</t>
  </si>
  <si>
    <t xml:space="preserve">  Experience LSU</t>
  </si>
  <si>
    <t xml:space="preserve">   Disability services</t>
  </si>
  <si>
    <t xml:space="preserve">   International services</t>
  </si>
  <si>
    <t xml:space="preserve">   Student success</t>
  </si>
  <si>
    <t xml:space="preserve">   Women's center</t>
  </si>
  <si>
    <t xml:space="preserve">   Vice Chancellor for finance and administation</t>
  </si>
  <si>
    <t xml:space="preserve">   Art and design</t>
  </si>
  <si>
    <t xml:space="preserve">   Business</t>
  </si>
  <si>
    <t>For the year ended June 30, 2019</t>
  </si>
  <si>
    <t xml:space="preserve">   Experimental statistics</t>
  </si>
  <si>
    <t xml:space="preserve">   Center for analytics and research in transportation safety (CARTS)</t>
  </si>
  <si>
    <t xml:space="preserve">  Life course and aging center</t>
  </si>
  <si>
    <t xml:space="preserve">   Coastal fisheries institute</t>
  </si>
  <si>
    <t xml:space="preserve">   Wetland biogeochemistry institute</t>
  </si>
  <si>
    <t xml:space="preserve">   Environmental initiatives</t>
  </si>
  <si>
    <t xml:space="preserve">   Center for Analytics and Research in Transportation Safety (CARTS)</t>
  </si>
  <si>
    <t xml:space="preserve">   Information systems and decision sciences (ISDS)</t>
  </si>
  <si>
    <t xml:space="preserve">   Social research and evaluation center</t>
  </si>
  <si>
    <t xml:space="preserve">   Communication sciences and disorders</t>
  </si>
  <si>
    <t xml:space="preserve">    Interdisciplinary</t>
  </si>
  <si>
    <t xml:space="preserve">    Biological sciences</t>
  </si>
  <si>
    <t xml:space="preserve">   Veterinarian teaching hospital</t>
  </si>
  <si>
    <t xml:space="preserve">  Computer networking</t>
  </si>
  <si>
    <t xml:space="preserve">   Retention &amp; strategic initiatives</t>
  </si>
  <si>
    <t xml:space="preserve">  Athletic training</t>
  </si>
  <si>
    <t xml:space="preserve">  Library</t>
  </si>
  <si>
    <t xml:space="preserve">   Vice Chancellor for communications &amp; university relations</t>
  </si>
  <si>
    <t xml:space="preserve">  William A. Brookshire Veteran's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</si>
</sst>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8"/>
      <name val="Courier"/>
    </font>
    <font>
      <sz val="10"/>
      <name val="Arial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8"/>
      <name val="Courier"/>
      <family val="3"/>
    </font>
    <font>
      <sz val="9"/>
      <name val="Bodoni MT"/>
      <family val="1"/>
    </font>
    <font>
      <sz val="10"/>
      <name val="Goudy Old Style"/>
      <family val="1"/>
    </font>
    <font>
      <sz val="8"/>
      <color rgb="FFFF0000"/>
      <name val="Courier"/>
      <family val="3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461D7C"/>
      <name val="Goudy Old Styl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8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6" fillId="0" borderId="0"/>
  </cellStyleXfs>
  <cellXfs count="56">
    <xf numFmtId="37" fontId="0" fillId="0" borderId="0" xfId="0"/>
    <xf numFmtId="164" fontId="3" fillId="0" borderId="0" xfId="1" applyNumberFormat="1" applyFont="1" applyAlignment="1" applyProtection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37" fontId="6" fillId="0" borderId="0" xfId="3"/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164" fontId="8" fillId="0" borderId="0" xfId="1" quotePrefix="1" applyNumberFormat="1" applyFont="1" applyFill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164" fontId="8" fillId="0" borderId="3" xfId="1" applyNumberFormat="1" applyFont="1" applyFill="1" applyBorder="1" applyAlignment="1" applyProtection="1">
      <alignment vertical="center"/>
    </xf>
    <xf numFmtId="164" fontId="8" fillId="0" borderId="0" xfId="1" quotePrefix="1" applyNumberFormat="1" applyFont="1" applyFill="1" applyBorder="1" applyAlignment="1" applyProtection="1">
      <alignment vertical="center"/>
    </xf>
    <xf numFmtId="165" fontId="8" fillId="0" borderId="4" xfId="2" applyNumberFormat="1" applyFont="1" applyFill="1" applyBorder="1" applyAlignment="1" applyProtection="1">
      <alignment vertical="center"/>
    </xf>
    <xf numFmtId="164" fontId="8" fillId="0" borderId="0" xfId="1" applyNumberFormat="1" applyFont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164" fontId="8" fillId="0" borderId="0" xfId="1" applyNumberFormat="1" applyFont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vertical="center"/>
    </xf>
    <xf numFmtId="164" fontId="8" fillId="0" borderId="8" xfId="1" applyNumberFormat="1" applyFont="1" applyFill="1" applyBorder="1" applyAlignment="1" applyProtection="1">
      <alignment vertical="center"/>
    </xf>
    <xf numFmtId="37" fontId="6" fillId="0" borderId="0" xfId="3" applyBorder="1"/>
    <xf numFmtId="164" fontId="3" fillId="0" borderId="0" xfId="1" applyNumberFormat="1" applyFont="1" applyBorder="1" applyAlignment="1" applyProtection="1">
      <alignment vertical="center"/>
    </xf>
    <xf numFmtId="164" fontId="7" fillId="0" borderId="0" xfId="1" applyNumberFormat="1" applyFont="1" applyBorder="1" applyAlignment="1" applyProtection="1">
      <alignment vertical="center"/>
    </xf>
    <xf numFmtId="164" fontId="3" fillId="0" borderId="0" xfId="1" applyNumberFormat="1" applyFont="1" applyBorder="1" applyAlignment="1">
      <alignment vertical="center"/>
    </xf>
    <xf numFmtId="164" fontId="8" fillId="0" borderId="9" xfId="1" applyNumberFormat="1" applyFont="1" applyFill="1" applyBorder="1" applyAlignment="1" applyProtection="1">
      <alignment vertical="center"/>
    </xf>
    <xf numFmtId="164" fontId="8" fillId="0" borderId="10" xfId="1" applyNumberFormat="1" applyFont="1" applyFill="1" applyBorder="1" applyAlignment="1" applyProtection="1">
      <alignment vertical="center"/>
    </xf>
    <xf numFmtId="164" fontId="8" fillId="0" borderId="6" xfId="1" applyNumberFormat="1" applyFont="1" applyFill="1" applyBorder="1" applyAlignment="1" applyProtection="1">
      <alignment vertical="center"/>
    </xf>
    <xf numFmtId="37" fontId="9" fillId="0" borderId="0" xfId="3" applyFont="1"/>
    <xf numFmtId="164" fontId="10" fillId="0" borderId="0" xfId="1" applyNumberFormat="1" applyFont="1" applyFill="1" applyAlignment="1">
      <alignment vertical="center"/>
    </xf>
    <xf numFmtId="164" fontId="10" fillId="0" borderId="0" xfId="1" applyNumberFormat="1" applyFont="1" applyFill="1" applyAlignment="1" applyProtection="1">
      <alignment vertical="center"/>
    </xf>
    <xf numFmtId="164" fontId="11" fillId="0" borderId="0" xfId="1" applyNumberFormat="1" applyFont="1" applyFill="1" applyAlignment="1" applyProtection="1">
      <alignment vertical="center"/>
    </xf>
    <xf numFmtId="164" fontId="11" fillId="0" borderId="0" xfId="1" applyNumberFormat="1" applyFont="1" applyAlignment="1" applyProtection="1">
      <alignment vertical="center"/>
    </xf>
    <xf numFmtId="49" fontId="11" fillId="0" borderId="0" xfId="1" applyNumberFormat="1" applyFont="1" applyAlignment="1" applyProtection="1">
      <alignment vertical="center"/>
    </xf>
    <xf numFmtId="49" fontId="11" fillId="0" borderId="0" xfId="1" applyNumberFormat="1" applyFont="1" applyFill="1" applyAlignment="1" applyProtection="1">
      <alignment vertical="center"/>
    </xf>
    <xf numFmtId="49" fontId="11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49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3" fontId="8" fillId="0" borderId="0" xfId="1" applyNumberFormat="1" applyFont="1" applyFill="1" applyAlignment="1" applyProtection="1">
      <alignment vertical="center"/>
    </xf>
    <xf numFmtId="3" fontId="8" fillId="0" borderId="0" xfId="1" applyNumberFormat="1" applyFont="1" applyFill="1" applyBorder="1" applyAlignment="1" applyProtection="1">
      <alignment vertical="center"/>
    </xf>
    <xf numFmtId="165" fontId="8" fillId="0" borderId="7" xfId="1" applyNumberFormat="1" applyFont="1" applyFill="1" applyBorder="1" applyAlignment="1" applyProtection="1">
      <alignment vertical="center"/>
    </xf>
    <xf numFmtId="43" fontId="3" fillId="0" borderId="0" xfId="1" applyFont="1" applyFill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43" fontId="11" fillId="0" borderId="0" xfId="1" applyFont="1" applyFill="1" applyAlignment="1" applyProtection="1">
      <alignment vertical="center"/>
    </xf>
    <xf numFmtId="37" fontId="8" fillId="0" borderId="0" xfId="1" applyNumberFormat="1" applyFont="1" applyFill="1" applyAlignment="1" applyProtection="1">
      <alignment vertical="center"/>
    </xf>
    <xf numFmtId="37" fontId="12" fillId="0" borderId="0" xfId="3" applyFont="1" applyFill="1" applyBorder="1" applyAlignment="1">
      <alignment horizontal="center" vertical="center"/>
    </xf>
    <xf numFmtId="37" fontId="12" fillId="0" borderId="0" xfId="3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185"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5EFF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5EFF7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5EFF7"/>
        </patternFill>
      </fill>
    </dxf>
    <dxf>
      <fill>
        <patternFill patternType="solid">
          <bgColor rgb="FFF5EFF7"/>
        </patternFill>
      </fill>
    </dxf>
    <dxf>
      <fill>
        <patternFill patternType="solid">
          <bgColor rgb="FFF5F3E7"/>
        </patternFill>
      </fill>
    </dxf>
  </dxfs>
  <tableStyles count="1" defaultTableStyle="TableStyleMedium9" defaultPivotStyle="PivotStyleLight16">
    <tableStyle name="FINSTMTS" pivot="0" count="1">
      <tableStyleElement type="wholeTable" dxfId="18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0</xdr:col>
      <xdr:colOff>1800225</xdr:colOff>
      <xdr:row>6</xdr:row>
      <xdr:rowOff>38100</xdr:rowOff>
    </xdr:to>
    <xdr:pic>
      <xdr:nvPicPr>
        <xdr:cNvPr id="1695" name="Picture 2" descr="lsu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1800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IT685"/>
  <sheetViews>
    <sheetView showGridLines="0" tabSelected="1" defaultGridColor="0" colorId="22" zoomScale="90" zoomScaleNormal="90" zoomScaleSheetLayoutView="75" workbookViewId="0">
      <selection activeCell="A3" sqref="A3:A6"/>
    </sheetView>
  </sheetViews>
  <sheetFormatPr defaultRowHeight="12" x14ac:dyDescent="0.15"/>
  <cols>
    <col min="1" max="1" width="56.625" style="1" customWidth="1"/>
    <col min="2" max="2" width="1.625" style="1" customWidth="1"/>
    <col min="3" max="3" width="16.5" style="1" customWidth="1"/>
    <col min="4" max="4" width="1.625" style="30" customWidth="1"/>
    <col min="5" max="5" width="18.125" style="1" customWidth="1"/>
    <col min="6" max="6" width="1.625" style="30" customWidth="1"/>
    <col min="7" max="7" width="17.375" style="1" customWidth="1"/>
    <col min="8" max="8" width="1.625" style="30" customWidth="1"/>
    <col min="9" max="9" width="14.75" style="1" bestFit="1" customWidth="1"/>
    <col min="10" max="10" width="1.625" style="1" customWidth="1"/>
    <col min="11" max="11" width="17.25" style="1" customWidth="1"/>
    <col min="12" max="12" width="1.625" style="1" customWidth="1"/>
    <col min="13" max="13" width="14.75" style="1" bestFit="1" customWidth="1"/>
    <col min="14" max="14" width="1.625" style="1" customWidth="1"/>
    <col min="15" max="15" width="14.25" style="1" customWidth="1"/>
    <col min="16" max="16" width="7.625" style="41" customWidth="1"/>
    <col min="17" max="17" width="9" style="40"/>
    <col min="18" max="16384" width="9" style="1"/>
  </cols>
  <sheetData>
    <row r="1" spans="1:254" s="3" customFormat="1" x14ac:dyDescent="0.15">
      <c r="A1" s="2"/>
      <c r="B1" s="6"/>
      <c r="C1" s="6"/>
      <c r="D1" s="29"/>
      <c r="E1" s="6"/>
      <c r="F1" s="29"/>
      <c r="G1" s="6"/>
      <c r="H1" s="29"/>
      <c r="I1" s="6"/>
      <c r="J1" s="6"/>
      <c r="K1" s="6"/>
      <c r="L1" s="6"/>
      <c r="M1" s="6"/>
      <c r="N1" s="6"/>
      <c r="O1" s="6"/>
      <c r="P1" s="36"/>
      <c r="Q1" s="3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5" customFormat="1" ht="10.5" customHeight="1" x14ac:dyDescent="0.15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/>
      <c r="O2" s="11"/>
      <c r="P2" s="37"/>
      <c r="Q2" s="3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spans="1:254" s="5" customFormat="1" ht="16.5" x14ac:dyDescent="0.15">
      <c r="A3" s="2"/>
      <c r="B3" s="8"/>
      <c r="D3" s="55"/>
      <c r="E3" s="55"/>
      <c r="F3" s="55"/>
      <c r="G3" s="55"/>
      <c r="H3" s="54" t="s">
        <v>170</v>
      </c>
      <c r="I3" s="55"/>
      <c r="J3" s="55"/>
      <c r="K3" s="55"/>
      <c r="L3" s="55"/>
      <c r="M3" s="55"/>
      <c r="N3" s="55"/>
      <c r="O3" s="55"/>
      <c r="P3" s="38"/>
      <c r="Q3" s="38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</row>
    <row r="4" spans="1:254" s="5" customFormat="1" ht="8.25" customHeight="1" x14ac:dyDescent="0.15">
      <c r="A4" s="2"/>
      <c r="B4" s="8"/>
      <c r="D4" s="55"/>
      <c r="E4" s="55"/>
      <c r="F4" s="55"/>
      <c r="G4" s="55"/>
      <c r="H4" s="54"/>
      <c r="I4" s="55"/>
      <c r="J4" s="55"/>
      <c r="K4" s="55"/>
      <c r="L4" s="55"/>
      <c r="M4" s="55"/>
      <c r="N4" s="12"/>
      <c r="O4" s="12"/>
      <c r="P4" s="38"/>
      <c r="Q4" s="38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spans="1:254" s="5" customFormat="1" ht="16.5" x14ac:dyDescent="0.15">
      <c r="A5" s="2"/>
      <c r="B5" s="9"/>
      <c r="D5" s="55"/>
      <c r="E5" s="55"/>
      <c r="F5" s="55"/>
      <c r="G5" s="55"/>
      <c r="H5" s="54" t="s">
        <v>171</v>
      </c>
      <c r="I5" s="55"/>
      <c r="J5" s="55"/>
      <c r="K5" s="55"/>
      <c r="L5" s="55"/>
      <c r="M5" s="55"/>
      <c r="N5" s="55"/>
      <c r="O5" s="55"/>
      <c r="P5" s="38"/>
      <c r="Q5" s="38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</row>
    <row r="6" spans="1:254" s="5" customFormat="1" ht="16.5" x14ac:dyDescent="0.15">
      <c r="A6" s="2"/>
      <c r="B6" s="8"/>
      <c r="D6" s="55"/>
      <c r="E6" s="55"/>
      <c r="F6" s="55"/>
      <c r="G6" s="55"/>
      <c r="H6" s="54" t="s">
        <v>341</v>
      </c>
      <c r="I6" s="55"/>
      <c r="J6" s="55"/>
      <c r="K6" s="55"/>
      <c r="L6" s="55"/>
      <c r="M6" s="55"/>
      <c r="N6" s="55"/>
      <c r="O6" s="55"/>
      <c r="P6" s="38"/>
      <c r="Q6" s="3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</row>
    <row r="7" spans="1:254" s="5" customFormat="1" ht="10.5" customHeight="1" x14ac:dyDescent="0.15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P7" s="39"/>
      <c r="Q7" s="39"/>
    </row>
    <row r="8" spans="1:254" s="3" customFormat="1" x14ac:dyDescent="0.15">
      <c r="A8" s="2"/>
      <c r="B8" s="1"/>
      <c r="C8" s="1"/>
      <c r="D8" s="30"/>
      <c r="E8" s="1"/>
      <c r="F8" s="30"/>
      <c r="G8" s="1"/>
      <c r="H8" s="30"/>
      <c r="I8" s="1"/>
      <c r="J8" s="1"/>
      <c r="K8" s="1"/>
      <c r="L8" s="1"/>
      <c r="M8" s="1"/>
      <c r="N8" s="1"/>
      <c r="O8" s="1"/>
      <c r="P8" s="40"/>
      <c r="Q8" s="4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s="3" customFormat="1" ht="12.75" x14ac:dyDescent="0.15">
      <c r="A9" s="13"/>
      <c r="B9" s="13"/>
      <c r="C9" s="13"/>
      <c r="D9" s="31"/>
      <c r="E9" s="13"/>
      <c r="F9" s="31"/>
      <c r="G9" s="13"/>
      <c r="H9" s="31"/>
      <c r="I9" s="13"/>
      <c r="J9" s="13"/>
      <c r="K9" s="13"/>
      <c r="L9" s="13"/>
      <c r="M9" s="13"/>
      <c r="N9" s="1"/>
      <c r="O9" s="1"/>
      <c r="P9" s="40"/>
      <c r="Q9" s="40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254" ht="12" customHeight="1" x14ac:dyDescent="0.15">
      <c r="A11" s="14"/>
      <c r="B11" s="14"/>
      <c r="C11" s="14"/>
      <c r="D11" s="14"/>
      <c r="E11" s="24" t="s">
        <v>249</v>
      </c>
      <c r="F11" s="26"/>
      <c r="G11" s="24" t="s">
        <v>250</v>
      </c>
      <c r="H11" s="26"/>
      <c r="I11" s="14"/>
      <c r="J11" s="26"/>
      <c r="K11" s="24" t="s">
        <v>251</v>
      </c>
      <c r="L11" s="26"/>
      <c r="M11" s="14"/>
      <c r="N11" s="14"/>
      <c r="O11" s="24" t="s">
        <v>169</v>
      </c>
    </row>
    <row r="12" spans="1:254" ht="12" customHeight="1" x14ac:dyDescent="0.15">
      <c r="A12" s="14"/>
      <c r="B12" s="14"/>
      <c r="C12" s="25" t="s">
        <v>0</v>
      </c>
      <c r="D12" s="26"/>
      <c r="E12" s="25" t="s">
        <v>252</v>
      </c>
      <c r="F12" s="26"/>
      <c r="G12" s="25" t="s">
        <v>253</v>
      </c>
      <c r="H12" s="26"/>
      <c r="I12" s="25" t="s">
        <v>254</v>
      </c>
      <c r="J12" s="26"/>
      <c r="K12" s="25" t="s">
        <v>255</v>
      </c>
      <c r="L12" s="26"/>
      <c r="M12" s="25" t="s">
        <v>256</v>
      </c>
      <c r="N12" s="26"/>
      <c r="O12" s="25" t="s">
        <v>1</v>
      </c>
    </row>
    <row r="13" spans="1:254" ht="12" customHeight="1" x14ac:dyDescent="0.15">
      <c r="A13" s="14"/>
      <c r="B13" s="14"/>
      <c r="C13" s="14"/>
      <c r="D13" s="26"/>
      <c r="E13" s="14"/>
      <c r="F13" s="26"/>
      <c r="G13" s="14"/>
      <c r="H13" s="26"/>
      <c r="I13" s="14"/>
      <c r="J13" s="14"/>
      <c r="K13" s="14"/>
      <c r="L13" s="14"/>
      <c r="M13" s="14"/>
      <c r="N13" s="14"/>
      <c r="O13" s="14"/>
    </row>
    <row r="14" spans="1:254" s="3" customFormat="1" ht="13.5" customHeight="1" x14ac:dyDescent="0.15">
      <c r="A14" s="15" t="s">
        <v>125</v>
      </c>
      <c r="B14" s="15"/>
      <c r="C14" s="15"/>
      <c r="D14" s="19"/>
      <c r="E14" s="15"/>
      <c r="F14" s="19"/>
      <c r="G14" s="15"/>
      <c r="H14" s="19"/>
      <c r="I14" s="15"/>
      <c r="J14" s="15"/>
      <c r="K14" s="15"/>
      <c r="L14" s="15"/>
      <c r="M14" s="15"/>
      <c r="N14" s="15"/>
      <c r="O14" s="15"/>
      <c r="P14" s="42"/>
      <c r="Q14" s="39"/>
    </row>
    <row r="15" spans="1:254" s="3" customFormat="1" ht="13.5" customHeight="1" x14ac:dyDescent="0.15">
      <c r="A15" s="15"/>
      <c r="B15" s="15"/>
      <c r="C15" s="15"/>
      <c r="D15" s="19"/>
      <c r="E15" s="15"/>
      <c r="F15" s="19"/>
      <c r="G15" s="15"/>
      <c r="H15" s="19"/>
      <c r="I15" s="15"/>
      <c r="J15" s="15"/>
      <c r="K15" s="15"/>
      <c r="L15" s="15"/>
      <c r="M15" s="15"/>
      <c r="N15" s="15"/>
      <c r="O15" s="15"/>
      <c r="P15" s="42"/>
      <c r="Q15" s="39"/>
    </row>
    <row r="16" spans="1:254" s="3" customFormat="1" ht="13.5" customHeight="1" x14ac:dyDescent="0.15">
      <c r="A16" s="15" t="s">
        <v>2</v>
      </c>
      <c r="B16" s="15"/>
      <c r="C16" s="15"/>
      <c r="D16" s="19"/>
      <c r="E16" s="15"/>
      <c r="F16" s="19"/>
      <c r="G16" s="15"/>
      <c r="H16" s="19"/>
      <c r="I16" s="15"/>
      <c r="J16" s="15"/>
      <c r="K16" s="19"/>
      <c r="L16" s="15"/>
      <c r="M16" s="15"/>
      <c r="N16" s="15"/>
      <c r="O16" s="15"/>
      <c r="P16" s="42"/>
      <c r="Q16" s="39"/>
    </row>
    <row r="17" spans="1:17" s="3" customFormat="1" ht="13.5" customHeight="1" x14ac:dyDescent="0.15">
      <c r="A17" s="15"/>
      <c r="B17" s="16" t="s">
        <v>4</v>
      </c>
      <c r="C17" s="15"/>
      <c r="D17" s="19"/>
      <c r="E17" s="15"/>
      <c r="F17" s="19"/>
      <c r="G17" s="15"/>
      <c r="H17" s="19"/>
      <c r="I17" s="15"/>
      <c r="J17" s="15"/>
      <c r="K17" s="19"/>
      <c r="L17" s="15"/>
      <c r="M17" s="15"/>
      <c r="N17" s="15"/>
      <c r="O17" s="15"/>
      <c r="P17" s="42"/>
      <c r="Q17" s="39"/>
    </row>
    <row r="18" spans="1:17" s="3" customFormat="1" ht="13.5" customHeight="1" x14ac:dyDescent="0.15">
      <c r="A18" s="15" t="s">
        <v>179</v>
      </c>
      <c r="B18" s="16"/>
      <c r="C18" s="49">
        <f>SUM(E18:O18)</f>
        <v>909</v>
      </c>
      <c r="D18" s="19"/>
      <c r="E18" s="49">
        <v>852</v>
      </c>
      <c r="F18" s="19"/>
      <c r="G18" s="49">
        <v>0</v>
      </c>
      <c r="H18" s="19"/>
      <c r="I18" s="49">
        <v>0</v>
      </c>
      <c r="J18" s="15"/>
      <c r="K18" s="49">
        <v>0</v>
      </c>
      <c r="L18" s="15"/>
      <c r="M18" s="49">
        <v>0</v>
      </c>
      <c r="N18" s="15"/>
      <c r="O18" s="49">
        <v>57</v>
      </c>
      <c r="P18" s="42"/>
      <c r="Q18" s="39"/>
    </row>
    <row r="19" spans="1:17" s="3" customFormat="1" ht="13.5" customHeight="1" x14ac:dyDescent="0.15">
      <c r="A19" s="15"/>
      <c r="B19" s="16"/>
      <c r="C19" s="15"/>
      <c r="D19" s="19"/>
      <c r="E19" s="15"/>
      <c r="F19" s="19"/>
      <c r="G19" s="15"/>
      <c r="H19" s="19"/>
      <c r="I19" s="15"/>
      <c r="J19" s="15"/>
      <c r="K19" s="19"/>
      <c r="L19" s="15"/>
      <c r="M19" s="15"/>
      <c r="N19" s="15"/>
      <c r="O19" s="15"/>
      <c r="P19" s="42"/>
      <c r="Q19" s="39"/>
    </row>
    <row r="20" spans="1:17" s="3" customFormat="1" ht="13.5" customHeight="1" x14ac:dyDescent="0.15">
      <c r="A20" s="15" t="s">
        <v>3</v>
      </c>
      <c r="B20" s="16" t="s">
        <v>4</v>
      </c>
      <c r="C20" s="15"/>
      <c r="D20" s="19"/>
      <c r="E20" s="15"/>
      <c r="F20" s="19"/>
      <c r="G20" s="15"/>
      <c r="H20" s="19"/>
      <c r="I20" s="15"/>
      <c r="J20" s="15"/>
      <c r="K20" s="15"/>
      <c r="L20" s="15"/>
      <c r="M20" s="15"/>
      <c r="N20" s="15"/>
      <c r="O20" s="15"/>
      <c r="P20" s="42"/>
      <c r="Q20" s="39"/>
    </row>
    <row r="21" spans="1:17" s="3" customFormat="1" ht="13.5" customHeight="1" x14ac:dyDescent="0.15">
      <c r="A21" s="15" t="s">
        <v>152</v>
      </c>
      <c r="B21" s="16"/>
      <c r="C21" s="15">
        <f t="shared" ref="C21:C28" si="0">SUM(E21:O21)</f>
        <v>76051</v>
      </c>
      <c r="D21" s="48"/>
      <c r="E21" s="47">
        <v>45218</v>
      </c>
      <c r="F21" s="48"/>
      <c r="G21" s="47">
        <v>10273</v>
      </c>
      <c r="H21" s="48"/>
      <c r="I21" s="47">
        <v>0</v>
      </c>
      <c r="J21" s="47"/>
      <c r="K21" s="53">
        <v>1432</v>
      </c>
      <c r="L21" s="47"/>
      <c r="M21" s="15">
        <v>-472</v>
      </c>
      <c r="N21" s="47"/>
      <c r="O21" s="47">
        <v>19600</v>
      </c>
      <c r="P21" s="42"/>
      <c r="Q21" s="39"/>
    </row>
    <row r="22" spans="1:17" s="3" customFormat="1" ht="13.5" customHeight="1" x14ac:dyDescent="0.15">
      <c r="A22" s="15" t="s">
        <v>244</v>
      </c>
      <c r="B22" s="16"/>
      <c r="C22" s="15">
        <f t="shared" si="0"/>
        <v>7115</v>
      </c>
      <c r="D22" s="19"/>
      <c r="E22" s="15">
        <v>2167</v>
      </c>
      <c r="F22" s="19"/>
      <c r="G22" s="15">
        <v>758</v>
      </c>
      <c r="H22" s="19"/>
      <c r="I22" s="15">
        <v>2884</v>
      </c>
      <c r="J22" s="15"/>
      <c r="K22" s="15">
        <v>1306</v>
      </c>
      <c r="L22" s="15"/>
      <c r="M22" s="15">
        <v>0</v>
      </c>
      <c r="N22" s="15"/>
      <c r="O22" s="15">
        <v>0</v>
      </c>
      <c r="P22" s="42"/>
      <c r="Q22" s="39"/>
    </row>
    <row r="23" spans="1:17" s="3" customFormat="1" ht="13.5" customHeight="1" x14ac:dyDescent="0.15">
      <c r="A23" s="15" t="s">
        <v>258</v>
      </c>
      <c r="B23" s="16"/>
      <c r="C23" s="15">
        <f t="shared" si="0"/>
        <v>27031</v>
      </c>
      <c r="D23" s="19"/>
      <c r="E23" s="15">
        <v>12264</v>
      </c>
      <c r="F23" s="19"/>
      <c r="G23" s="15">
        <v>0</v>
      </c>
      <c r="H23" s="19"/>
      <c r="I23" s="15">
        <v>5047</v>
      </c>
      <c r="J23" s="15"/>
      <c r="K23" s="15">
        <v>6673</v>
      </c>
      <c r="L23" s="15"/>
      <c r="M23" s="15">
        <v>0</v>
      </c>
      <c r="N23" s="15"/>
      <c r="O23" s="15">
        <v>3047</v>
      </c>
      <c r="P23" s="42"/>
      <c r="Q23" s="39"/>
    </row>
    <row r="24" spans="1:17" s="3" customFormat="1" ht="13.5" customHeight="1" x14ac:dyDescent="0.15">
      <c r="A24" s="15" t="s">
        <v>22</v>
      </c>
      <c r="B24" s="16" t="s">
        <v>4</v>
      </c>
      <c r="C24" s="15">
        <f>SUM(E24:O24)</f>
        <v>75201</v>
      </c>
      <c r="D24" s="19"/>
      <c r="E24" s="15">
        <v>39236</v>
      </c>
      <c r="F24" s="19"/>
      <c r="G24" s="15">
        <v>0</v>
      </c>
      <c r="H24" s="19"/>
      <c r="I24" s="15">
        <v>0</v>
      </c>
      <c r="J24" s="15"/>
      <c r="K24" s="15">
        <v>20302</v>
      </c>
      <c r="L24" s="15"/>
      <c r="M24" s="15">
        <v>13793</v>
      </c>
      <c r="N24" s="15"/>
      <c r="O24" s="15">
        <v>1870</v>
      </c>
      <c r="P24" s="42"/>
      <c r="Q24" s="39"/>
    </row>
    <row r="25" spans="1:17" s="3" customFormat="1" ht="13.5" customHeight="1" x14ac:dyDescent="0.15">
      <c r="A25" s="15" t="s">
        <v>259</v>
      </c>
      <c r="B25" s="16"/>
      <c r="C25" s="15">
        <f t="shared" si="0"/>
        <v>45359</v>
      </c>
      <c r="D25" s="19"/>
      <c r="E25" s="15">
        <v>2152</v>
      </c>
      <c r="F25" s="19"/>
      <c r="G25" s="15">
        <v>710</v>
      </c>
      <c r="H25" s="19"/>
      <c r="I25" s="15">
        <v>7283</v>
      </c>
      <c r="J25" s="15"/>
      <c r="K25" s="15">
        <v>25701</v>
      </c>
      <c r="L25" s="15"/>
      <c r="M25" s="15">
        <v>366</v>
      </c>
      <c r="N25" s="15"/>
      <c r="O25" s="15">
        <v>9147</v>
      </c>
      <c r="P25" s="42"/>
      <c r="Q25" s="39"/>
    </row>
    <row r="26" spans="1:17" s="3" customFormat="1" ht="13.5" customHeight="1" x14ac:dyDescent="0.15">
      <c r="A26" s="15" t="s">
        <v>257</v>
      </c>
      <c r="B26" s="16"/>
      <c r="C26" s="15">
        <f>SUM(E26:O26)</f>
        <v>51985</v>
      </c>
      <c r="D26" s="19"/>
      <c r="E26" s="15">
        <v>16676</v>
      </c>
      <c r="F26" s="19"/>
      <c r="G26" s="15">
        <v>3590</v>
      </c>
      <c r="H26" s="19"/>
      <c r="I26" s="15">
        <v>0</v>
      </c>
      <c r="J26" s="15"/>
      <c r="K26" s="15">
        <v>22965</v>
      </c>
      <c r="L26" s="15"/>
      <c r="M26" s="15">
        <v>0</v>
      </c>
      <c r="N26" s="15"/>
      <c r="O26" s="15">
        <v>8754</v>
      </c>
      <c r="P26" s="42"/>
      <c r="Q26" s="39"/>
    </row>
    <row r="27" spans="1:17" s="3" customFormat="1" ht="13.5" customHeight="1" x14ac:dyDescent="0.15">
      <c r="A27" s="15" t="s">
        <v>115</v>
      </c>
      <c r="B27" s="16"/>
      <c r="C27" s="19">
        <f t="shared" si="0"/>
        <v>53085</v>
      </c>
      <c r="D27" s="19"/>
      <c r="E27" s="15">
        <v>13356</v>
      </c>
      <c r="F27" s="19"/>
      <c r="G27" s="15">
        <v>0</v>
      </c>
      <c r="H27" s="19"/>
      <c r="I27" s="15">
        <v>6378</v>
      </c>
      <c r="J27" s="15"/>
      <c r="K27" s="19">
        <v>32980</v>
      </c>
      <c r="L27" s="19"/>
      <c r="M27" s="19">
        <v>0</v>
      </c>
      <c r="N27" s="19"/>
      <c r="O27" s="19">
        <v>371</v>
      </c>
      <c r="P27" s="42"/>
      <c r="Q27" s="39"/>
    </row>
    <row r="28" spans="1:17" s="3" customFormat="1" ht="13.5" customHeight="1" x14ac:dyDescent="0.15">
      <c r="A28" s="15" t="s">
        <v>235</v>
      </c>
      <c r="B28" s="16"/>
      <c r="C28" s="20">
        <f t="shared" si="0"/>
        <v>13038</v>
      </c>
      <c r="D28" s="19"/>
      <c r="E28" s="15">
        <v>5511</v>
      </c>
      <c r="F28" s="19"/>
      <c r="G28" s="15">
        <v>0</v>
      </c>
      <c r="H28" s="19"/>
      <c r="I28" s="15">
        <v>4757</v>
      </c>
      <c r="J28" s="15"/>
      <c r="K28" s="19">
        <v>512</v>
      </c>
      <c r="L28" s="15"/>
      <c r="M28" s="17">
        <v>0</v>
      </c>
      <c r="N28" s="15"/>
      <c r="O28" s="17">
        <v>2258</v>
      </c>
      <c r="P28" s="42"/>
      <c r="Q28" s="39"/>
    </row>
    <row r="29" spans="1:17" s="3" customFormat="1" ht="13.5" customHeight="1" x14ac:dyDescent="0.15">
      <c r="A29" s="15" t="s">
        <v>93</v>
      </c>
      <c r="B29" s="16" t="s">
        <v>4</v>
      </c>
      <c r="C29" s="17">
        <f>SUM(C21:C28)</f>
        <v>348865</v>
      </c>
      <c r="D29" s="19"/>
      <c r="E29" s="34">
        <f>SUM(E21:E28)</f>
        <v>136580</v>
      </c>
      <c r="F29" s="19"/>
      <c r="G29" s="33">
        <f>SUM(G21:G28)</f>
        <v>15331</v>
      </c>
      <c r="H29" s="19"/>
      <c r="I29" s="28">
        <f>SUM(I21:I28)</f>
        <v>26349</v>
      </c>
      <c r="J29" s="15"/>
      <c r="K29" s="18">
        <f>SUM(K21:K28)</f>
        <v>111871</v>
      </c>
      <c r="L29" s="15"/>
      <c r="M29" s="17">
        <f>SUM(M21:M28)</f>
        <v>13687</v>
      </c>
      <c r="N29" s="15"/>
      <c r="O29" s="17">
        <f>SUM(O21:O28)</f>
        <v>45047</v>
      </c>
      <c r="P29" s="42"/>
      <c r="Q29" s="39"/>
    </row>
    <row r="30" spans="1:17" s="3" customFormat="1" ht="13.5" customHeight="1" x14ac:dyDescent="0.15">
      <c r="A30" s="15"/>
      <c r="B30" s="16"/>
      <c r="C30" s="19"/>
      <c r="D30" s="19"/>
      <c r="E30" s="19"/>
      <c r="F30" s="19"/>
      <c r="G30" s="33"/>
      <c r="H30" s="19"/>
      <c r="I30" s="19"/>
      <c r="J30" s="15"/>
      <c r="K30" s="15"/>
      <c r="L30" s="15"/>
      <c r="M30" s="19"/>
      <c r="N30" s="15"/>
      <c r="O30" s="19"/>
      <c r="P30" s="42"/>
      <c r="Q30" s="39"/>
    </row>
    <row r="31" spans="1:17" s="3" customFormat="1" ht="13.5" customHeight="1" x14ac:dyDescent="0.15">
      <c r="A31" s="15" t="s">
        <v>126</v>
      </c>
      <c r="B31" s="16" t="s">
        <v>4</v>
      </c>
      <c r="C31" s="15" t="s">
        <v>4</v>
      </c>
      <c r="D31" s="19"/>
      <c r="E31" s="15" t="s">
        <v>4</v>
      </c>
      <c r="F31" s="19"/>
      <c r="G31" s="15" t="s">
        <v>4</v>
      </c>
      <c r="H31" s="19"/>
      <c r="I31" s="15" t="s">
        <v>4</v>
      </c>
      <c r="J31" s="15"/>
      <c r="K31" s="15"/>
      <c r="L31" s="15"/>
      <c r="M31" s="15" t="s">
        <v>4</v>
      </c>
      <c r="N31" s="15"/>
      <c r="O31" s="15" t="s">
        <v>4</v>
      </c>
      <c r="P31" s="42"/>
      <c r="Q31" s="39"/>
    </row>
    <row r="32" spans="1:17" s="3" customFormat="1" ht="13.5" customHeight="1" x14ac:dyDescent="0.15">
      <c r="A32" s="15" t="s">
        <v>63</v>
      </c>
      <c r="B32" s="16"/>
      <c r="C32" s="15">
        <f>SUM(E32:O32)</f>
        <v>96209</v>
      </c>
      <c r="D32" s="19"/>
      <c r="E32" s="15">
        <v>0</v>
      </c>
      <c r="F32" s="19"/>
      <c r="G32" s="15">
        <v>0</v>
      </c>
      <c r="H32" s="19"/>
      <c r="I32" s="15">
        <v>5530</v>
      </c>
      <c r="J32" s="15"/>
      <c r="K32" s="15">
        <v>90679</v>
      </c>
      <c r="L32" s="15"/>
      <c r="M32" s="15">
        <v>0</v>
      </c>
      <c r="N32" s="15"/>
      <c r="O32" s="15">
        <v>0</v>
      </c>
      <c r="P32" s="42"/>
      <c r="Q32" s="39"/>
    </row>
    <row r="33" spans="1:17" s="3" customFormat="1" ht="13.5" customHeight="1" x14ac:dyDescent="0.15">
      <c r="A33" s="15" t="s">
        <v>74</v>
      </c>
      <c r="B33" s="16"/>
      <c r="C33" s="15">
        <f>SUM(E33:O33)</f>
        <v>19209</v>
      </c>
      <c r="D33" s="19"/>
      <c r="E33" s="15">
        <v>13310</v>
      </c>
      <c r="F33" s="19"/>
      <c r="G33" s="15">
        <v>3028</v>
      </c>
      <c r="H33" s="19"/>
      <c r="I33" s="15">
        <v>0</v>
      </c>
      <c r="J33" s="15"/>
      <c r="K33" s="15">
        <v>2883</v>
      </c>
      <c r="L33" s="15"/>
      <c r="M33" s="15">
        <v>0</v>
      </c>
      <c r="N33" s="15"/>
      <c r="O33" s="15">
        <v>-12</v>
      </c>
      <c r="P33" s="42"/>
      <c r="Q33" s="39"/>
    </row>
    <row r="34" spans="1:17" s="3" customFormat="1" ht="13.5" customHeight="1" x14ac:dyDescent="0.15">
      <c r="A34" s="15" t="s">
        <v>22</v>
      </c>
      <c r="B34" s="16" t="s">
        <v>4</v>
      </c>
      <c r="C34" s="15">
        <f>SUM(E34:O34)</f>
        <v>108012</v>
      </c>
      <c r="D34" s="19"/>
      <c r="E34" s="15">
        <v>54282</v>
      </c>
      <c r="F34" s="19"/>
      <c r="G34" s="15">
        <v>9590</v>
      </c>
      <c r="H34" s="19"/>
      <c r="I34" s="15">
        <v>0</v>
      </c>
      <c r="J34" s="15"/>
      <c r="K34" s="15">
        <v>42348</v>
      </c>
      <c r="L34" s="15"/>
      <c r="M34" s="15">
        <v>0</v>
      </c>
      <c r="N34" s="15"/>
      <c r="O34" s="15">
        <v>1792</v>
      </c>
      <c r="P34" s="42"/>
      <c r="Q34" s="39"/>
    </row>
    <row r="35" spans="1:17" s="3" customFormat="1" ht="13.5" customHeight="1" x14ac:dyDescent="0.15">
      <c r="A35" s="15" t="s">
        <v>190</v>
      </c>
      <c r="B35" s="16" t="s">
        <v>4</v>
      </c>
      <c r="C35" s="15">
        <f>SUM(E35:O35)</f>
        <v>59037</v>
      </c>
      <c r="D35" s="19"/>
      <c r="E35" s="15">
        <v>0</v>
      </c>
      <c r="F35" s="19"/>
      <c r="G35" s="15">
        <v>0</v>
      </c>
      <c r="H35" s="19"/>
      <c r="I35" s="15">
        <v>0</v>
      </c>
      <c r="J35" s="15"/>
      <c r="K35" s="15">
        <v>59037</v>
      </c>
      <c r="L35" s="15"/>
      <c r="M35" s="15">
        <v>0</v>
      </c>
      <c r="N35" s="15"/>
      <c r="O35" s="15">
        <v>0</v>
      </c>
      <c r="P35" s="42"/>
      <c r="Q35" s="39"/>
    </row>
    <row r="36" spans="1:17" s="3" customFormat="1" ht="13.5" customHeight="1" x14ac:dyDescent="0.15">
      <c r="A36" s="15" t="s">
        <v>40</v>
      </c>
      <c r="B36" s="16" t="s">
        <v>4</v>
      </c>
      <c r="C36" s="17">
        <f>SUM(E36:O36)</f>
        <v>89087</v>
      </c>
      <c r="D36" s="19"/>
      <c r="E36" s="15">
        <v>34245</v>
      </c>
      <c r="F36" s="19"/>
      <c r="G36" s="15">
        <v>9696</v>
      </c>
      <c r="H36" s="19"/>
      <c r="I36" s="15">
        <v>1281</v>
      </c>
      <c r="J36" s="15"/>
      <c r="K36" s="17">
        <v>42733</v>
      </c>
      <c r="L36" s="15"/>
      <c r="M36" s="15">
        <v>1132</v>
      </c>
      <c r="N36" s="15"/>
      <c r="O36" s="15">
        <v>0</v>
      </c>
      <c r="P36" s="42"/>
      <c r="Q36" s="39"/>
    </row>
    <row r="37" spans="1:17" s="3" customFormat="1" ht="13.5" customHeight="1" x14ac:dyDescent="0.15">
      <c r="A37" s="15" t="s">
        <v>141</v>
      </c>
      <c r="B37" s="16" t="s">
        <v>4</v>
      </c>
      <c r="C37" s="17">
        <f>SUM(C32:C36)</f>
        <v>371554</v>
      </c>
      <c r="D37" s="19"/>
      <c r="E37" s="28">
        <f>SUM(E32:E36)</f>
        <v>101837</v>
      </c>
      <c r="F37" s="19"/>
      <c r="G37" s="28">
        <f>SUM(G32:G36)</f>
        <v>22314</v>
      </c>
      <c r="H37" s="19"/>
      <c r="I37" s="28">
        <f>SUM(I32:I36)</f>
        <v>6811</v>
      </c>
      <c r="J37" s="15"/>
      <c r="K37" s="18">
        <f>SUM(K32:K36)</f>
        <v>237680</v>
      </c>
      <c r="L37" s="15"/>
      <c r="M37" s="28">
        <f>SUM(M32:M36)</f>
        <v>1132</v>
      </c>
      <c r="N37" s="15"/>
      <c r="O37" s="28">
        <f>SUM(O32:O36)</f>
        <v>1780</v>
      </c>
      <c r="P37" s="42"/>
      <c r="Q37" s="39"/>
    </row>
    <row r="38" spans="1:17" s="3" customFormat="1" ht="13.5" customHeight="1" x14ac:dyDescent="0.15">
      <c r="A38" s="15"/>
      <c r="B38" s="16" t="s">
        <v>4</v>
      </c>
      <c r="C38" s="15"/>
      <c r="D38" s="19"/>
      <c r="E38" s="15"/>
      <c r="F38" s="19"/>
      <c r="G38" s="15"/>
      <c r="H38" s="19"/>
      <c r="I38" s="15"/>
      <c r="J38" s="15"/>
      <c r="K38" s="15"/>
      <c r="L38" s="15"/>
      <c r="M38" s="15"/>
      <c r="N38" s="15"/>
      <c r="O38" s="15"/>
      <c r="P38" s="42"/>
      <c r="Q38" s="39"/>
    </row>
    <row r="39" spans="1:17" s="3" customFormat="1" ht="13.5" customHeight="1" x14ac:dyDescent="0.15">
      <c r="A39" s="15" t="s">
        <v>201</v>
      </c>
      <c r="B39" s="16" t="s">
        <v>4</v>
      </c>
      <c r="C39" s="15"/>
      <c r="D39" s="19"/>
      <c r="E39" s="15"/>
      <c r="F39" s="19"/>
      <c r="G39" s="15"/>
      <c r="H39" s="19"/>
      <c r="I39" s="15"/>
      <c r="J39" s="15"/>
      <c r="K39" s="15"/>
      <c r="L39" s="15"/>
      <c r="M39" s="15"/>
      <c r="N39" s="15"/>
      <c r="O39" s="15"/>
      <c r="P39" s="42"/>
      <c r="Q39" s="39"/>
    </row>
    <row r="40" spans="1:17" s="3" customFormat="1" ht="13.5" customHeight="1" x14ac:dyDescent="0.15">
      <c r="A40" s="15" t="s">
        <v>35</v>
      </c>
      <c r="B40" s="16" t="s">
        <v>4</v>
      </c>
      <c r="C40" s="15">
        <f t="shared" ref="C40:C50" si="1">SUM(E40:O40)</f>
        <v>180251</v>
      </c>
      <c r="D40" s="19"/>
      <c r="E40" s="15">
        <v>104480</v>
      </c>
      <c r="F40" s="19"/>
      <c r="G40" s="15">
        <v>34573</v>
      </c>
      <c r="H40" s="19"/>
      <c r="I40" s="15">
        <v>26291</v>
      </c>
      <c r="J40" s="15"/>
      <c r="K40" s="15">
        <v>14907</v>
      </c>
      <c r="L40" s="15"/>
      <c r="M40" s="15">
        <v>0</v>
      </c>
      <c r="N40" s="15"/>
      <c r="O40" s="15">
        <v>0</v>
      </c>
      <c r="P40" s="42"/>
      <c r="Q40" s="39"/>
    </row>
    <row r="41" spans="1:17" s="3" customFormat="1" ht="13.5" customHeight="1" x14ac:dyDescent="0.15">
      <c r="A41" s="15" t="s">
        <v>36</v>
      </c>
      <c r="B41" s="16" t="s">
        <v>4</v>
      </c>
      <c r="C41" s="15">
        <f t="shared" si="1"/>
        <v>210982</v>
      </c>
      <c r="D41" s="19"/>
      <c r="E41" s="15">
        <v>133664</v>
      </c>
      <c r="F41" s="19"/>
      <c r="G41" s="15">
        <v>26602</v>
      </c>
      <c r="H41" s="19"/>
      <c r="I41" s="15">
        <v>25608</v>
      </c>
      <c r="J41" s="15"/>
      <c r="K41" s="15">
        <v>23857</v>
      </c>
      <c r="L41" s="15"/>
      <c r="M41" s="15">
        <v>1251</v>
      </c>
      <c r="N41" s="15"/>
      <c r="O41" s="15">
        <v>0</v>
      </c>
      <c r="P41" s="42"/>
      <c r="Q41" s="39"/>
    </row>
    <row r="42" spans="1:17" s="3" customFormat="1" ht="13.5" customHeight="1" x14ac:dyDescent="0.15">
      <c r="A42" s="15" t="s">
        <v>260</v>
      </c>
      <c r="B42" s="16"/>
      <c r="C42" s="15">
        <f t="shared" si="1"/>
        <v>213286</v>
      </c>
      <c r="D42" s="19"/>
      <c r="E42" s="15">
        <v>151273</v>
      </c>
      <c r="F42" s="19"/>
      <c r="G42" s="15">
        <v>58406</v>
      </c>
      <c r="H42" s="19"/>
      <c r="I42" s="15">
        <v>0</v>
      </c>
      <c r="J42" s="15"/>
      <c r="K42" s="15">
        <v>3607</v>
      </c>
      <c r="L42" s="15"/>
      <c r="M42" s="15">
        <v>0</v>
      </c>
      <c r="N42" s="15"/>
      <c r="O42" s="15">
        <v>0</v>
      </c>
      <c r="P42" s="42"/>
      <c r="Q42" s="39"/>
    </row>
    <row r="43" spans="1:17" s="3" customFormat="1" ht="13.5" customHeight="1" x14ac:dyDescent="0.15">
      <c r="A43" s="15" t="s">
        <v>37</v>
      </c>
      <c r="B43" s="16" t="s">
        <v>4</v>
      </c>
      <c r="C43" s="15">
        <f t="shared" si="1"/>
        <v>265246</v>
      </c>
      <c r="D43" s="19"/>
      <c r="E43" s="15">
        <v>147352</v>
      </c>
      <c r="F43" s="19"/>
      <c r="G43" s="15">
        <v>20000</v>
      </c>
      <c r="H43" s="19"/>
      <c r="I43" s="15">
        <v>21050</v>
      </c>
      <c r="J43" s="15"/>
      <c r="K43" s="15">
        <v>73464</v>
      </c>
      <c r="L43" s="15"/>
      <c r="M43" s="15">
        <v>3380</v>
      </c>
      <c r="N43" s="15"/>
      <c r="O43" s="15">
        <v>0</v>
      </c>
      <c r="P43" s="42"/>
      <c r="Q43" s="39"/>
    </row>
    <row r="44" spans="1:17" s="3" customFormat="1" ht="13.5" customHeight="1" x14ac:dyDescent="0.15">
      <c r="A44" s="15" t="s">
        <v>261</v>
      </c>
      <c r="B44" s="16" t="s">
        <v>4</v>
      </c>
      <c r="C44" s="15">
        <f t="shared" si="1"/>
        <v>7734</v>
      </c>
      <c r="D44" s="19"/>
      <c r="E44" s="15">
        <v>66</v>
      </c>
      <c r="F44" s="19"/>
      <c r="G44" s="15">
        <v>0</v>
      </c>
      <c r="H44" s="19"/>
      <c r="I44" s="15">
        <v>3840</v>
      </c>
      <c r="J44" s="15"/>
      <c r="K44" s="15">
        <v>3748</v>
      </c>
      <c r="L44" s="15"/>
      <c r="M44" s="15">
        <v>80</v>
      </c>
      <c r="N44" s="15"/>
      <c r="O44" s="15">
        <v>0</v>
      </c>
      <c r="P44" s="42"/>
      <c r="Q44" s="39"/>
    </row>
    <row r="45" spans="1:17" s="3" customFormat="1" ht="13.5" customHeight="1" x14ac:dyDescent="0.15">
      <c r="A45" s="15" t="s">
        <v>22</v>
      </c>
      <c r="B45" s="16" t="s">
        <v>4</v>
      </c>
      <c r="C45" s="15">
        <f t="shared" si="1"/>
        <v>525777</v>
      </c>
      <c r="D45" s="19"/>
      <c r="E45" s="15">
        <v>167426</v>
      </c>
      <c r="F45" s="19"/>
      <c r="G45" s="15">
        <v>30937</v>
      </c>
      <c r="H45" s="19"/>
      <c r="I45" s="15">
        <v>66855</v>
      </c>
      <c r="J45" s="15"/>
      <c r="K45" s="15">
        <v>253962</v>
      </c>
      <c r="L45" s="15"/>
      <c r="M45" s="15">
        <v>5103</v>
      </c>
      <c r="N45" s="15"/>
      <c r="O45" s="15">
        <v>1494</v>
      </c>
      <c r="P45" s="42"/>
      <c r="Q45" s="39"/>
    </row>
    <row r="46" spans="1:17" s="3" customFormat="1" ht="13.5" customHeight="1" x14ac:dyDescent="0.15">
      <c r="A46" s="15" t="s">
        <v>38</v>
      </c>
      <c r="B46" s="16" t="s">
        <v>4</v>
      </c>
      <c r="C46" s="15">
        <f t="shared" si="1"/>
        <v>94092</v>
      </c>
      <c r="D46" s="19"/>
      <c r="E46" s="15">
        <v>54237</v>
      </c>
      <c r="F46" s="19"/>
      <c r="G46" s="15">
        <v>0</v>
      </c>
      <c r="H46" s="19"/>
      <c r="I46" s="15">
        <v>25568</v>
      </c>
      <c r="J46" s="15"/>
      <c r="K46" s="15">
        <v>12415</v>
      </c>
      <c r="L46" s="15"/>
      <c r="M46" s="15">
        <v>1872</v>
      </c>
      <c r="N46" s="15"/>
      <c r="O46" s="15">
        <v>0</v>
      </c>
      <c r="P46" s="42"/>
      <c r="Q46" s="39"/>
    </row>
    <row r="47" spans="1:17" s="3" customFormat="1" ht="13.5" customHeight="1" x14ac:dyDescent="0.15">
      <c r="A47" s="15" t="s">
        <v>39</v>
      </c>
      <c r="B47" s="16" t="s">
        <v>4</v>
      </c>
      <c r="C47" s="15">
        <f t="shared" si="1"/>
        <v>108249</v>
      </c>
      <c r="D47" s="19"/>
      <c r="E47" s="15">
        <v>63444</v>
      </c>
      <c r="F47" s="19"/>
      <c r="G47" s="15">
        <v>0</v>
      </c>
      <c r="H47" s="19"/>
      <c r="I47" s="15">
        <v>30482</v>
      </c>
      <c r="J47" s="15"/>
      <c r="K47" s="15">
        <v>14323</v>
      </c>
      <c r="L47" s="15"/>
      <c r="M47" s="15">
        <v>0</v>
      </c>
      <c r="N47" s="15"/>
      <c r="O47" s="15">
        <v>0</v>
      </c>
      <c r="P47" s="42"/>
      <c r="Q47" s="39"/>
    </row>
    <row r="48" spans="1:17" s="3" customFormat="1" ht="13.5" customHeight="1" x14ac:dyDescent="0.15">
      <c r="A48" s="15" t="s">
        <v>263</v>
      </c>
      <c r="B48" s="16" t="s">
        <v>4</v>
      </c>
      <c r="C48" s="19">
        <f t="shared" si="1"/>
        <v>121844</v>
      </c>
      <c r="D48" s="19"/>
      <c r="E48" s="15">
        <v>92000</v>
      </c>
      <c r="F48" s="19"/>
      <c r="G48" s="15">
        <v>0</v>
      </c>
      <c r="H48" s="19"/>
      <c r="I48" s="15">
        <v>5361</v>
      </c>
      <c r="J48" s="15"/>
      <c r="K48" s="19">
        <v>21135</v>
      </c>
      <c r="L48" s="15"/>
      <c r="M48" s="15">
        <v>3348</v>
      </c>
      <c r="N48" s="15"/>
      <c r="O48" s="15">
        <v>0</v>
      </c>
      <c r="P48" s="42"/>
      <c r="Q48" s="39"/>
    </row>
    <row r="49" spans="1:17" s="3" customFormat="1" ht="13.5" customHeight="1" x14ac:dyDescent="0.15">
      <c r="A49" s="15" t="s">
        <v>228</v>
      </c>
      <c r="B49" s="16"/>
      <c r="C49" s="19">
        <f t="shared" si="1"/>
        <v>7180</v>
      </c>
      <c r="D49" s="19"/>
      <c r="E49" s="15">
        <v>0</v>
      </c>
      <c r="F49" s="19"/>
      <c r="G49" s="15">
        <v>0</v>
      </c>
      <c r="H49" s="19"/>
      <c r="I49" s="15">
        <v>7180</v>
      </c>
      <c r="J49" s="15"/>
      <c r="K49" s="19">
        <v>0</v>
      </c>
      <c r="L49" s="15"/>
      <c r="M49" s="15">
        <v>0</v>
      </c>
      <c r="N49" s="15"/>
      <c r="O49" s="15">
        <v>0</v>
      </c>
      <c r="P49" s="42"/>
      <c r="Q49" s="39"/>
    </row>
    <row r="50" spans="1:17" s="3" customFormat="1" ht="13.5" customHeight="1" x14ac:dyDescent="0.15">
      <c r="A50" s="15" t="s">
        <v>262</v>
      </c>
      <c r="B50" s="16" t="s">
        <v>4</v>
      </c>
      <c r="C50" s="15">
        <f t="shared" si="1"/>
        <v>785486</v>
      </c>
      <c r="D50" s="19"/>
      <c r="E50" s="15">
        <v>509053</v>
      </c>
      <c r="F50" s="19"/>
      <c r="G50" s="15">
        <v>194375</v>
      </c>
      <c r="H50" s="19"/>
      <c r="I50" s="15">
        <v>18654</v>
      </c>
      <c r="J50" s="15"/>
      <c r="K50" s="15">
        <v>59696</v>
      </c>
      <c r="L50" s="15"/>
      <c r="M50" s="15">
        <v>3708</v>
      </c>
      <c r="N50" s="15"/>
      <c r="O50" s="15">
        <v>0</v>
      </c>
      <c r="P50" s="42"/>
      <c r="Q50" s="39"/>
    </row>
    <row r="51" spans="1:17" s="3" customFormat="1" ht="13.5" customHeight="1" x14ac:dyDescent="0.15">
      <c r="A51" s="15" t="s">
        <v>202</v>
      </c>
      <c r="B51" s="16" t="s">
        <v>4</v>
      </c>
      <c r="C51" s="18">
        <f>SUM(C40:C50)</f>
        <v>2520127</v>
      </c>
      <c r="D51" s="19"/>
      <c r="E51" s="18">
        <f>SUM(E40:E50)</f>
        <v>1422995</v>
      </c>
      <c r="F51" s="19"/>
      <c r="G51" s="18">
        <f>SUM(G40:G50)</f>
        <v>364893</v>
      </c>
      <c r="H51" s="19"/>
      <c r="I51" s="18">
        <f>SUM(I40:I50)</f>
        <v>230889</v>
      </c>
      <c r="J51" s="15"/>
      <c r="K51" s="18">
        <f>SUM(K40:K50)</f>
        <v>481114</v>
      </c>
      <c r="L51" s="15"/>
      <c r="M51" s="18">
        <f>SUM(M40:M50)</f>
        <v>18742</v>
      </c>
      <c r="N51" s="15"/>
      <c r="O51" s="18">
        <f>SUM(O40:O50)</f>
        <v>1494</v>
      </c>
      <c r="P51" s="42"/>
      <c r="Q51" s="39"/>
    </row>
    <row r="52" spans="1:17" s="3" customFormat="1" ht="13.5" customHeight="1" x14ac:dyDescent="0.15">
      <c r="A52" s="15"/>
      <c r="B52" s="16"/>
      <c r="C52" s="19"/>
      <c r="D52" s="19"/>
      <c r="E52" s="19"/>
      <c r="F52" s="19"/>
      <c r="G52" s="19"/>
      <c r="H52" s="19"/>
      <c r="I52" s="19"/>
      <c r="J52" s="15"/>
      <c r="K52" s="19"/>
      <c r="L52" s="15"/>
      <c r="M52" s="19"/>
      <c r="N52" s="15"/>
      <c r="O52" s="19"/>
      <c r="P52" s="42"/>
      <c r="Q52" s="39"/>
    </row>
    <row r="53" spans="1:17" s="3" customFormat="1" ht="13.5" customHeight="1" x14ac:dyDescent="0.15">
      <c r="A53" s="15" t="s">
        <v>175</v>
      </c>
      <c r="B53" s="16"/>
      <c r="C53" s="20">
        <f>SUM(E53:O53)</f>
        <v>85532</v>
      </c>
      <c r="D53" s="19"/>
      <c r="E53" s="20">
        <v>85532</v>
      </c>
      <c r="F53" s="19"/>
      <c r="G53" s="20">
        <v>0</v>
      </c>
      <c r="H53" s="19"/>
      <c r="I53" s="20">
        <v>0</v>
      </c>
      <c r="J53" s="15"/>
      <c r="K53" s="20">
        <v>0</v>
      </c>
      <c r="L53" s="15"/>
      <c r="M53" s="20">
        <v>0</v>
      </c>
      <c r="N53" s="15"/>
      <c r="O53" s="20">
        <v>0</v>
      </c>
      <c r="P53" s="42"/>
      <c r="Q53" s="39"/>
    </row>
    <row r="54" spans="1:17" s="3" customFormat="1" ht="13.5" customHeight="1" x14ac:dyDescent="0.15">
      <c r="A54" s="15"/>
      <c r="B54" s="16"/>
      <c r="C54" s="15"/>
      <c r="D54" s="19"/>
      <c r="E54" s="15"/>
      <c r="F54" s="19"/>
      <c r="G54" s="15"/>
      <c r="H54" s="19"/>
      <c r="I54" s="15"/>
      <c r="J54" s="15"/>
      <c r="K54" s="15"/>
      <c r="L54" s="15"/>
      <c r="M54" s="15"/>
      <c r="N54" s="15"/>
      <c r="O54" s="15"/>
      <c r="P54" s="42"/>
      <c r="Q54" s="39"/>
    </row>
    <row r="55" spans="1:17" s="3" customFormat="1" ht="13.5" customHeight="1" x14ac:dyDescent="0.15">
      <c r="A55" s="15" t="s">
        <v>185</v>
      </c>
      <c r="B55" s="16"/>
      <c r="C55" s="20">
        <f>SUM(E55:O55)</f>
        <v>17544</v>
      </c>
      <c r="D55" s="19"/>
      <c r="E55" s="20">
        <v>12000</v>
      </c>
      <c r="F55" s="19"/>
      <c r="G55" s="20">
        <v>5280</v>
      </c>
      <c r="H55" s="19"/>
      <c r="I55" s="20">
        <v>0</v>
      </c>
      <c r="J55" s="15"/>
      <c r="K55" s="20">
        <v>264</v>
      </c>
      <c r="L55" s="15"/>
      <c r="M55" s="20">
        <v>0</v>
      </c>
      <c r="N55" s="15"/>
      <c r="O55" s="20">
        <v>0</v>
      </c>
      <c r="P55" s="42"/>
      <c r="Q55" s="39"/>
    </row>
    <row r="56" spans="1:17" s="3" customFormat="1" ht="13.5" customHeight="1" x14ac:dyDescent="0.15">
      <c r="A56" s="15"/>
      <c r="B56" s="16"/>
      <c r="C56" s="19"/>
      <c r="D56" s="19"/>
      <c r="E56" s="19"/>
      <c r="F56" s="19"/>
      <c r="G56" s="19"/>
      <c r="H56" s="19"/>
      <c r="I56" s="19"/>
      <c r="J56" s="15"/>
      <c r="K56" s="19"/>
      <c r="L56" s="15"/>
      <c r="M56" s="19"/>
      <c r="N56" s="15"/>
      <c r="O56" s="19"/>
      <c r="P56" s="42"/>
      <c r="Q56" s="39"/>
    </row>
    <row r="57" spans="1:17" s="3" customFormat="1" ht="13.5" customHeight="1" x14ac:dyDescent="0.15">
      <c r="A57" s="15" t="s">
        <v>289</v>
      </c>
      <c r="B57" s="16"/>
      <c r="C57" s="20">
        <f>SUM(E57:O57)</f>
        <v>1293</v>
      </c>
      <c r="D57" s="19"/>
      <c r="E57" s="20">
        <v>0</v>
      </c>
      <c r="F57" s="19"/>
      <c r="G57" s="20">
        <v>0</v>
      </c>
      <c r="H57" s="19"/>
      <c r="I57" s="20">
        <v>0</v>
      </c>
      <c r="J57" s="15"/>
      <c r="K57" s="20">
        <v>1293</v>
      </c>
      <c r="L57" s="15"/>
      <c r="M57" s="20">
        <v>0</v>
      </c>
      <c r="N57" s="15"/>
      <c r="O57" s="20">
        <v>0</v>
      </c>
      <c r="P57" s="42"/>
      <c r="Q57" s="39"/>
    </row>
    <row r="58" spans="1:17" s="3" customFormat="1" ht="13.5" customHeight="1" x14ac:dyDescent="0.15">
      <c r="A58" s="15"/>
      <c r="B58" s="16"/>
      <c r="C58" s="15"/>
      <c r="D58" s="19"/>
      <c r="E58" s="15"/>
      <c r="F58" s="19"/>
      <c r="G58" s="15"/>
      <c r="H58" s="19"/>
      <c r="I58" s="15"/>
      <c r="J58" s="15"/>
      <c r="K58" s="15"/>
      <c r="L58" s="15"/>
      <c r="M58" s="15"/>
      <c r="N58" s="15"/>
      <c r="O58" s="15"/>
      <c r="P58" s="42"/>
      <c r="Q58" s="39"/>
    </row>
    <row r="59" spans="1:17" s="3" customFormat="1" ht="13.5" customHeight="1" x14ac:dyDescent="0.15">
      <c r="A59" s="15" t="s">
        <v>192</v>
      </c>
      <c r="B59" s="16"/>
      <c r="C59" s="20">
        <f>SUM(E59:O59)</f>
        <v>3272</v>
      </c>
      <c r="D59" s="19"/>
      <c r="E59" s="20">
        <v>0</v>
      </c>
      <c r="F59" s="19"/>
      <c r="G59" s="20">
        <v>0</v>
      </c>
      <c r="H59" s="19"/>
      <c r="I59" s="20">
        <v>0</v>
      </c>
      <c r="J59" s="15"/>
      <c r="K59" s="20">
        <v>3272</v>
      </c>
      <c r="L59" s="15"/>
      <c r="M59" s="20">
        <v>0</v>
      </c>
      <c r="N59" s="15"/>
      <c r="O59" s="20">
        <v>0</v>
      </c>
      <c r="P59" s="42"/>
      <c r="Q59" s="39"/>
    </row>
    <row r="60" spans="1:17" s="3" customFormat="1" ht="13.5" customHeight="1" x14ac:dyDescent="0.15">
      <c r="A60" s="15"/>
      <c r="B60" s="16"/>
      <c r="C60" s="19"/>
      <c r="D60" s="19"/>
      <c r="E60" s="19"/>
      <c r="F60" s="19"/>
      <c r="G60" s="19"/>
      <c r="H60" s="19"/>
      <c r="I60" s="19"/>
      <c r="J60" s="15"/>
      <c r="K60" s="19"/>
      <c r="L60" s="15"/>
      <c r="M60" s="19"/>
      <c r="N60" s="15"/>
      <c r="O60" s="19"/>
      <c r="P60" s="42"/>
      <c r="Q60" s="39"/>
    </row>
    <row r="61" spans="1:17" s="3" customFormat="1" ht="13.5" customHeight="1" x14ac:dyDescent="0.15">
      <c r="A61" s="15" t="s">
        <v>121</v>
      </c>
      <c r="B61" s="16" t="s">
        <v>4</v>
      </c>
      <c r="C61" s="15"/>
      <c r="D61" s="19"/>
      <c r="E61" s="15"/>
      <c r="F61" s="19"/>
      <c r="G61" s="15"/>
      <c r="H61" s="19"/>
      <c r="I61" s="15"/>
      <c r="J61" s="15"/>
      <c r="K61" s="15"/>
      <c r="L61" s="15"/>
      <c r="M61" s="15"/>
      <c r="N61" s="15"/>
      <c r="O61" s="15"/>
      <c r="P61" s="42"/>
      <c r="Q61" s="39"/>
    </row>
    <row r="62" spans="1:17" s="3" customFormat="1" ht="13.5" customHeight="1" x14ac:dyDescent="0.15">
      <c r="A62" s="15" t="s">
        <v>173</v>
      </c>
      <c r="B62" s="16"/>
      <c r="C62" s="15">
        <f>SUM(E62:O62)</f>
        <v>35630</v>
      </c>
      <c r="D62" s="19"/>
      <c r="E62" s="15">
        <v>22429</v>
      </c>
      <c r="F62" s="19"/>
      <c r="G62" s="15">
        <v>9199</v>
      </c>
      <c r="H62" s="19"/>
      <c r="I62" s="15">
        <v>1556</v>
      </c>
      <c r="J62" s="15"/>
      <c r="K62" s="15">
        <v>0</v>
      </c>
      <c r="L62" s="15"/>
      <c r="M62" s="15">
        <v>0</v>
      </c>
      <c r="N62" s="15"/>
      <c r="O62" s="15">
        <v>2446</v>
      </c>
      <c r="P62" s="42"/>
      <c r="Q62" s="39"/>
    </row>
    <row r="63" spans="1:17" s="3" customFormat="1" ht="13.5" customHeight="1" x14ac:dyDescent="0.15">
      <c r="A63" s="15" t="s">
        <v>127</v>
      </c>
      <c r="B63" s="16" t="s">
        <v>4</v>
      </c>
      <c r="C63" s="18">
        <f>E63+G63+I63+K63+O63+M63</f>
        <v>35630</v>
      </c>
      <c r="D63" s="19"/>
      <c r="E63" s="18">
        <f>SUM(E62)</f>
        <v>22429</v>
      </c>
      <c r="F63" s="19"/>
      <c r="G63" s="18">
        <f>SUM(G62)</f>
        <v>9199</v>
      </c>
      <c r="H63" s="19"/>
      <c r="I63" s="18">
        <f>SUM(I62)</f>
        <v>1556</v>
      </c>
      <c r="J63" s="15"/>
      <c r="K63" s="18">
        <f>SUM(K62)</f>
        <v>0</v>
      </c>
      <c r="L63" s="15"/>
      <c r="M63" s="18">
        <f>SUM(M62)</f>
        <v>0</v>
      </c>
      <c r="N63" s="15"/>
      <c r="O63" s="18">
        <f>SUM(O62)</f>
        <v>2446</v>
      </c>
      <c r="P63" s="42"/>
      <c r="Q63" s="39"/>
    </row>
    <row r="64" spans="1:17" s="3" customFormat="1" ht="13.5" customHeight="1" x14ac:dyDescent="0.15">
      <c r="A64" s="15"/>
      <c r="B64" s="16"/>
      <c r="C64" s="19"/>
      <c r="D64" s="19"/>
      <c r="E64" s="19"/>
      <c r="F64" s="19"/>
      <c r="G64" s="19"/>
      <c r="H64" s="19"/>
      <c r="I64" s="19"/>
      <c r="J64" s="15"/>
      <c r="K64" s="19"/>
      <c r="L64" s="15"/>
      <c r="M64" s="19"/>
      <c r="N64" s="15"/>
      <c r="O64" s="19"/>
      <c r="P64" s="42"/>
      <c r="Q64" s="39"/>
    </row>
    <row r="65" spans="1:17" s="3" customFormat="1" ht="13.5" customHeight="1" x14ac:dyDescent="0.15">
      <c r="A65" s="15" t="s">
        <v>290</v>
      </c>
      <c r="B65" s="16"/>
      <c r="C65" s="20">
        <f>SUM(E65:O65)</f>
        <v>-1100</v>
      </c>
      <c r="D65" s="19"/>
      <c r="E65" s="20">
        <v>0</v>
      </c>
      <c r="F65" s="19"/>
      <c r="G65" s="20">
        <v>-1100</v>
      </c>
      <c r="H65" s="19"/>
      <c r="I65" s="20">
        <v>0</v>
      </c>
      <c r="J65" s="15"/>
      <c r="K65" s="20">
        <v>0</v>
      </c>
      <c r="L65" s="15"/>
      <c r="M65" s="20">
        <v>0</v>
      </c>
      <c r="N65" s="15"/>
      <c r="O65" s="20">
        <v>0</v>
      </c>
      <c r="P65" s="42"/>
      <c r="Q65" s="39"/>
    </row>
    <row r="66" spans="1:17" s="3" customFormat="1" ht="13.5" customHeight="1" x14ac:dyDescent="0.15">
      <c r="A66" s="15"/>
      <c r="B66" s="16"/>
      <c r="C66" s="15"/>
      <c r="D66" s="19"/>
      <c r="E66" s="15"/>
      <c r="F66" s="19"/>
      <c r="G66" s="15"/>
      <c r="H66" s="19"/>
      <c r="I66" s="15"/>
      <c r="J66" s="15"/>
      <c r="K66" s="15"/>
      <c r="L66" s="15"/>
      <c r="M66" s="15"/>
      <c r="N66" s="15"/>
      <c r="O66" s="15"/>
      <c r="P66" s="42"/>
      <c r="Q66" s="39"/>
    </row>
    <row r="67" spans="1:17" s="3" customFormat="1" ht="13.5" customHeight="1" x14ac:dyDescent="0.15">
      <c r="A67" s="15" t="s">
        <v>245</v>
      </c>
      <c r="B67" s="16"/>
      <c r="C67" s="20">
        <f>SUM(E67:O67)</f>
        <v>20948</v>
      </c>
      <c r="D67" s="19"/>
      <c r="E67" s="20">
        <v>4839</v>
      </c>
      <c r="F67" s="19"/>
      <c r="G67" s="20">
        <v>0</v>
      </c>
      <c r="H67" s="19"/>
      <c r="I67" s="20">
        <v>1306</v>
      </c>
      <c r="J67" s="15"/>
      <c r="K67" s="20">
        <v>14480</v>
      </c>
      <c r="L67" s="15"/>
      <c r="M67" s="20">
        <v>0</v>
      </c>
      <c r="N67" s="15"/>
      <c r="O67" s="20">
        <v>323</v>
      </c>
      <c r="P67" s="42"/>
      <c r="Q67" s="39"/>
    </row>
    <row r="68" spans="1:17" s="3" customFormat="1" ht="13.5" customHeight="1" x14ac:dyDescent="0.15">
      <c r="A68" s="15"/>
      <c r="B68" s="16" t="s">
        <v>4</v>
      </c>
      <c r="C68" s="15"/>
      <c r="D68" s="19"/>
      <c r="E68" s="15"/>
      <c r="F68" s="19"/>
      <c r="G68" s="15"/>
      <c r="H68" s="19"/>
      <c r="I68" s="15"/>
      <c r="J68" s="15"/>
      <c r="K68" s="15"/>
      <c r="L68" s="15"/>
      <c r="M68" s="15"/>
      <c r="N68" s="15"/>
      <c r="O68" s="15"/>
      <c r="P68" s="42"/>
      <c r="Q68" s="39"/>
    </row>
    <row r="69" spans="1:17" s="3" customFormat="1" ht="13.5" customHeight="1" x14ac:dyDescent="0.15">
      <c r="A69" s="15" t="s">
        <v>204</v>
      </c>
      <c r="B69" s="16"/>
      <c r="C69" s="17">
        <f>SUM(E69:O69)</f>
        <v>-101</v>
      </c>
      <c r="D69" s="19"/>
      <c r="E69" s="17">
        <v>0</v>
      </c>
      <c r="F69" s="19"/>
      <c r="G69" s="17">
        <v>0</v>
      </c>
      <c r="H69" s="19"/>
      <c r="I69" s="17">
        <v>0</v>
      </c>
      <c r="J69" s="15"/>
      <c r="K69" s="17">
        <v>-101</v>
      </c>
      <c r="L69" s="15"/>
      <c r="M69" s="20">
        <v>0</v>
      </c>
      <c r="N69" s="15"/>
      <c r="O69" s="20">
        <v>0</v>
      </c>
      <c r="P69" s="42"/>
      <c r="Q69" s="39"/>
    </row>
    <row r="70" spans="1:17" s="3" customFormat="1" ht="13.5" customHeight="1" x14ac:dyDescent="0.15">
      <c r="A70" s="15"/>
      <c r="B70" s="16"/>
      <c r="C70" s="19"/>
      <c r="D70" s="19"/>
      <c r="E70" s="19"/>
      <c r="F70" s="19"/>
      <c r="G70" s="19"/>
      <c r="H70" s="19"/>
      <c r="I70" s="19"/>
      <c r="J70" s="15"/>
      <c r="K70" s="19"/>
      <c r="L70" s="15"/>
      <c r="M70" s="19"/>
      <c r="N70" s="15"/>
      <c r="O70" s="19"/>
      <c r="P70" s="42"/>
      <c r="Q70" s="39"/>
    </row>
    <row r="71" spans="1:17" s="3" customFormat="1" ht="13.5" customHeight="1" x14ac:dyDescent="0.15">
      <c r="A71" s="15" t="s">
        <v>355</v>
      </c>
      <c r="B71" s="16"/>
      <c r="C71" s="17">
        <f>SUM(E71:O71)</f>
        <v>454085</v>
      </c>
      <c r="D71" s="19"/>
      <c r="E71" s="17">
        <v>0</v>
      </c>
      <c r="F71" s="19"/>
      <c r="G71" s="17">
        <v>0</v>
      </c>
      <c r="H71" s="19"/>
      <c r="I71" s="17">
        <v>0</v>
      </c>
      <c r="J71" s="15"/>
      <c r="K71" s="17">
        <v>454085</v>
      </c>
      <c r="L71" s="15"/>
      <c r="M71" s="20">
        <v>0</v>
      </c>
      <c r="N71" s="15"/>
      <c r="O71" s="20">
        <v>0</v>
      </c>
      <c r="P71" s="42"/>
      <c r="Q71" s="39"/>
    </row>
    <row r="72" spans="1:17" s="3" customFormat="1" ht="13.5" customHeight="1" x14ac:dyDescent="0.15">
      <c r="A72" s="15"/>
      <c r="B72" s="16"/>
      <c r="C72" s="15"/>
      <c r="D72" s="19"/>
      <c r="E72" s="15"/>
      <c r="F72" s="19"/>
      <c r="G72" s="15"/>
      <c r="H72" s="19"/>
      <c r="I72" s="15"/>
      <c r="J72" s="15"/>
      <c r="K72" s="15"/>
      <c r="L72" s="15"/>
      <c r="M72" s="15"/>
      <c r="N72" s="15"/>
      <c r="O72" s="15"/>
      <c r="P72" s="42"/>
      <c r="Q72" s="39"/>
    </row>
    <row r="73" spans="1:17" s="3" customFormat="1" ht="13.5" customHeight="1" x14ac:dyDescent="0.15">
      <c r="A73" s="15" t="s">
        <v>6</v>
      </c>
      <c r="B73" s="16" t="s">
        <v>4</v>
      </c>
      <c r="C73" s="15"/>
      <c r="D73" s="19"/>
      <c r="E73" s="15"/>
      <c r="F73" s="19"/>
      <c r="G73" s="15"/>
      <c r="H73" s="19"/>
      <c r="I73" s="15"/>
      <c r="J73" s="15"/>
      <c r="K73" s="15"/>
      <c r="L73" s="15"/>
      <c r="M73" s="15"/>
      <c r="N73" s="15"/>
      <c r="O73" s="15"/>
      <c r="P73" s="42"/>
      <c r="Q73" s="39"/>
    </row>
    <row r="74" spans="1:17" s="3" customFormat="1" ht="13.5" customHeight="1" x14ac:dyDescent="0.15">
      <c r="A74" s="15" t="s">
        <v>291</v>
      </c>
      <c r="B74" s="16"/>
      <c r="C74" s="15">
        <f>SUM(E74:O74)</f>
        <v>8812</v>
      </c>
      <c r="D74" s="19"/>
      <c r="E74" s="15">
        <v>4310</v>
      </c>
      <c r="F74" s="19"/>
      <c r="G74" s="15">
        <v>0</v>
      </c>
      <c r="H74" s="19"/>
      <c r="I74" s="15">
        <v>0</v>
      </c>
      <c r="J74" s="15"/>
      <c r="K74" s="15">
        <v>4215</v>
      </c>
      <c r="L74" s="15"/>
      <c r="M74" s="15">
        <v>0</v>
      </c>
      <c r="N74" s="15"/>
      <c r="O74" s="15">
        <v>287</v>
      </c>
      <c r="P74" s="42"/>
      <c r="Q74" s="39"/>
    </row>
    <row r="75" spans="1:17" s="3" customFormat="1" ht="13.5" customHeight="1" x14ac:dyDescent="0.15">
      <c r="A75" s="15" t="s">
        <v>229</v>
      </c>
      <c r="B75" s="16"/>
      <c r="C75" s="15">
        <f>SUM(E75:O75)</f>
        <v>24338</v>
      </c>
      <c r="D75" s="19"/>
      <c r="E75" s="15">
        <v>0</v>
      </c>
      <c r="F75" s="19"/>
      <c r="G75" s="15">
        <v>0</v>
      </c>
      <c r="H75" s="19"/>
      <c r="I75" s="15">
        <v>0</v>
      </c>
      <c r="J75" s="15"/>
      <c r="K75" s="15">
        <v>19287</v>
      </c>
      <c r="L75" s="15"/>
      <c r="M75" s="15">
        <v>5051</v>
      </c>
      <c r="N75" s="15"/>
      <c r="O75" s="15">
        <v>0</v>
      </c>
      <c r="P75" s="42"/>
      <c r="Q75" s="39"/>
    </row>
    <row r="76" spans="1:17" s="3" customFormat="1" ht="13.5" customHeight="1" x14ac:dyDescent="0.15">
      <c r="A76" s="15" t="s">
        <v>22</v>
      </c>
      <c r="B76" s="16" t="s">
        <v>4</v>
      </c>
      <c r="C76" s="15">
        <f>SUM(E76:O76)</f>
        <v>33275</v>
      </c>
      <c r="D76" s="19"/>
      <c r="E76" s="15">
        <v>0</v>
      </c>
      <c r="F76" s="19"/>
      <c r="G76" s="15">
        <v>0</v>
      </c>
      <c r="H76" s="19"/>
      <c r="I76" s="15">
        <v>0</v>
      </c>
      <c r="J76" s="15"/>
      <c r="K76" s="15">
        <v>33275</v>
      </c>
      <c r="L76" s="15"/>
      <c r="M76" s="15">
        <v>0</v>
      </c>
      <c r="N76" s="15"/>
      <c r="O76" s="15">
        <v>0</v>
      </c>
      <c r="P76" s="42"/>
      <c r="Q76" s="39"/>
    </row>
    <row r="77" spans="1:17" s="3" customFormat="1" ht="13.5" customHeight="1" x14ac:dyDescent="0.15">
      <c r="A77" s="15" t="s">
        <v>193</v>
      </c>
      <c r="B77" s="16" t="s">
        <v>4</v>
      </c>
      <c r="C77" s="15">
        <f>SUM(E77:O77)</f>
        <v>115700</v>
      </c>
      <c r="D77" s="19"/>
      <c r="E77" s="15">
        <v>114209</v>
      </c>
      <c r="F77" s="19"/>
      <c r="G77" s="15">
        <v>0</v>
      </c>
      <c r="H77" s="19"/>
      <c r="I77" s="15">
        <v>0</v>
      </c>
      <c r="J77" s="15"/>
      <c r="K77" s="19">
        <v>1491</v>
      </c>
      <c r="L77" s="15"/>
      <c r="M77" s="15">
        <v>0</v>
      </c>
      <c r="N77" s="15"/>
      <c r="O77" s="15">
        <v>0</v>
      </c>
      <c r="P77" s="42"/>
      <c r="Q77" s="39"/>
    </row>
    <row r="78" spans="1:17" s="3" customFormat="1" ht="13.5" customHeight="1" x14ac:dyDescent="0.15">
      <c r="A78" s="15" t="s">
        <v>283</v>
      </c>
      <c r="B78" s="16" t="s">
        <v>4</v>
      </c>
      <c r="C78" s="15">
        <f>SUM(E78:O78)</f>
        <v>2362765</v>
      </c>
      <c r="D78" s="19"/>
      <c r="E78" s="15">
        <v>393735</v>
      </c>
      <c r="F78" s="19"/>
      <c r="G78" s="15">
        <v>106615</v>
      </c>
      <c r="H78" s="19"/>
      <c r="I78" s="15">
        <v>34857</v>
      </c>
      <c r="J78" s="15"/>
      <c r="K78" s="19">
        <v>1657320</v>
      </c>
      <c r="L78" s="15"/>
      <c r="M78" s="15">
        <v>0</v>
      </c>
      <c r="N78" s="15"/>
      <c r="O78" s="15">
        <v>170238</v>
      </c>
      <c r="P78" s="42"/>
      <c r="Q78" s="39"/>
    </row>
    <row r="79" spans="1:17" s="3" customFormat="1" ht="13.5" customHeight="1" x14ac:dyDescent="0.15">
      <c r="A79" s="15" t="s">
        <v>94</v>
      </c>
      <c r="B79" s="16" t="s">
        <v>4</v>
      </c>
      <c r="C79" s="28">
        <f>SUM(C74:C78)</f>
        <v>2544890</v>
      </c>
      <c r="D79" s="19"/>
      <c r="E79" s="28">
        <f>SUM(E74:E78)</f>
        <v>512254</v>
      </c>
      <c r="F79" s="19"/>
      <c r="G79" s="28">
        <f>SUM(G74:G78)</f>
        <v>106615</v>
      </c>
      <c r="H79" s="19"/>
      <c r="I79" s="28">
        <f>SUM(I74:I78)</f>
        <v>34857</v>
      </c>
      <c r="J79" s="15"/>
      <c r="K79" s="18">
        <f>SUM(K74:K78)</f>
        <v>1715588</v>
      </c>
      <c r="L79" s="15"/>
      <c r="M79" s="28">
        <f>SUM(M74:M78)</f>
        <v>5051</v>
      </c>
      <c r="N79" s="15"/>
      <c r="O79" s="28">
        <f>SUM(O74:O78)</f>
        <v>170525</v>
      </c>
      <c r="P79" s="42"/>
      <c r="Q79" s="39"/>
    </row>
    <row r="80" spans="1:17" s="3" customFormat="1" ht="13.5" customHeight="1" x14ac:dyDescent="0.15">
      <c r="A80" s="15"/>
      <c r="B80" s="16" t="s">
        <v>4</v>
      </c>
      <c r="C80" s="15"/>
      <c r="D80" s="19"/>
      <c r="E80" s="15"/>
      <c r="F80" s="19"/>
      <c r="G80" s="15"/>
      <c r="H80" s="19"/>
      <c r="I80" s="15"/>
      <c r="J80" s="15"/>
      <c r="K80" s="15"/>
      <c r="L80" s="15"/>
      <c r="M80" s="15"/>
      <c r="N80" s="15"/>
      <c r="O80" s="15"/>
      <c r="P80" s="42"/>
      <c r="Q80" s="39"/>
    </row>
    <row r="81" spans="1:17" s="3" customFormat="1" ht="13.5" customHeight="1" x14ac:dyDescent="0.15">
      <c r="A81" s="15" t="s">
        <v>7</v>
      </c>
      <c r="B81" s="16" t="s">
        <v>4</v>
      </c>
      <c r="C81" s="15" t="s">
        <v>4</v>
      </c>
      <c r="D81" s="19"/>
      <c r="E81" s="15"/>
      <c r="F81" s="19"/>
      <c r="G81" s="15"/>
      <c r="H81" s="19"/>
      <c r="I81" s="15"/>
      <c r="J81" s="15"/>
      <c r="K81" s="15"/>
      <c r="L81" s="15"/>
      <c r="M81" s="15"/>
      <c r="N81" s="15"/>
      <c r="O81" s="15"/>
      <c r="P81" s="42"/>
      <c r="Q81" s="39"/>
    </row>
    <row r="82" spans="1:17" s="3" customFormat="1" ht="13.5" customHeight="1" x14ac:dyDescent="0.15">
      <c r="A82" s="15" t="s">
        <v>226</v>
      </c>
      <c r="B82" s="16"/>
      <c r="C82" s="15">
        <f t="shared" ref="C82:C89" si="2">SUM(E82:O82)</f>
        <v>18600</v>
      </c>
      <c r="D82" s="19"/>
      <c r="E82" s="15">
        <v>18600</v>
      </c>
      <c r="F82" s="19"/>
      <c r="G82" s="15">
        <v>0</v>
      </c>
      <c r="H82" s="19"/>
      <c r="I82" s="15">
        <v>0</v>
      </c>
      <c r="J82" s="15"/>
      <c r="K82" s="15">
        <v>0</v>
      </c>
      <c r="L82" s="15"/>
      <c r="M82" s="15">
        <v>0</v>
      </c>
      <c r="N82" s="15"/>
      <c r="O82" s="15">
        <v>0</v>
      </c>
      <c r="P82" s="42"/>
      <c r="Q82" s="39"/>
    </row>
    <row r="83" spans="1:17" s="3" customFormat="1" ht="13.5" customHeight="1" x14ac:dyDescent="0.15">
      <c r="A83" s="15" t="s">
        <v>42</v>
      </c>
      <c r="B83" s="16" t="s">
        <v>4</v>
      </c>
      <c r="C83" s="15">
        <f t="shared" si="2"/>
        <v>166399</v>
      </c>
      <c r="D83" s="19"/>
      <c r="E83" s="15">
        <v>13963</v>
      </c>
      <c r="F83" s="19"/>
      <c r="G83" s="15">
        <v>1285</v>
      </c>
      <c r="H83" s="19"/>
      <c r="I83" s="15">
        <v>15082</v>
      </c>
      <c r="J83" s="15"/>
      <c r="K83" s="15">
        <v>130668</v>
      </c>
      <c r="L83" s="15"/>
      <c r="M83" s="15">
        <v>5401</v>
      </c>
      <c r="N83" s="15"/>
      <c r="O83" s="15">
        <v>0</v>
      </c>
      <c r="P83" s="42"/>
      <c r="Q83" s="39"/>
    </row>
    <row r="84" spans="1:17" s="3" customFormat="1" ht="13.5" customHeight="1" x14ac:dyDescent="0.15">
      <c r="A84" s="15" t="s">
        <v>43</v>
      </c>
      <c r="B84" s="16" t="s">
        <v>4</v>
      </c>
      <c r="C84" s="15">
        <f t="shared" si="2"/>
        <v>88997</v>
      </c>
      <c r="D84" s="19"/>
      <c r="E84" s="15">
        <v>32165</v>
      </c>
      <c r="F84" s="19"/>
      <c r="G84" s="15">
        <v>10536</v>
      </c>
      <c r="H84" s="19"/>
      <c r="I84" s="15">
        <v>3897</v>
      </c>
      <c r="J84" s="15"/>
      <c r="K84" s="15">
        <v>24650</v>
      </c>
      <c r="L84" s="15"/>
      <c r="M84" s="15">
        <v>0</v>
      </c>
      <c r="N84" s="15"/>
      <c r="O84" s="15">
        <v>17749</v>
      </c>
      <c r="P84" s="42"/>
      <c r="Q84" s="39"/>
    </row>
    <row r="85" spans="1:17" s="3" customFormat="1" ht="13.5" customHeight="1" x14ac:dyDescent="0.15">
      <c r="A85" s="15" t="s">
        <v>216</v>
      </c>
      <c r="B85" s="16"/>
      <c r="C85" s="15">
        <f t="shared" si="2"/>
        <v>126382</v>
      </c>
      <c r="D85" s="19"/>
      <c r="E85" s="15">
        <v>65070</v>
      </c>
      <c r="F85" s="19"/>
      <c r="G85" s="15">
        <v>41067</v>
      </c>
      <c r="H85" s="19"/>
      <c r="I85" s="15">
        <v>15128</v>
      </c>
      <c r="J85" s="15"/>
      <c r="K85" s="15">
        <v>3046</v>
      </c>
      <c r="L85" s="15"/>
      <c r="M85" s="15">
        <v>2071</v>
      </c>
      <c r="N85" s="15"/>
      <c r="O85" s="15">
        <v>0</v>
      </c>
      <c r="P85" s="42"/>
      <c r="Q85" s="39"/>
    </row>
    <row r="86" spans="1:17" s="3" customFormat="1" ht="13.5" customHeight="1" x14ac:dyDescent="0.15">
      <c r="A86" s="15" t="s">
        <v>264</v>
      </c>
      <c r="B86" s="16" t="s">
        <v>4</v>
      </c>
      <c r="C86" s="15">
        <f t="shared" si="2"/>
        <v>937820</v>
      </c>
      <c r="D86" s="19"/>
      <c r="E86" s="15">
        <v>621645</v>
      </c>
      <c r="F86" s="19"/>
      <c r="G86" s="15">
        <v>255811</v>
      </c>
      <c r="H86" s="19"/>
      <c r="I86" s="15">
        <v>16697</v>
      </c>
      <c r="J86" s="15"/>
      <c r="K86" s="15">
        <v>29878</v>
      </c>
      <c r="L86" s="15"/>
      <c r="M86" s="15">
        <v>10312</v>
      </c>
      <c r="N86" s="15"/>
      <c r="O86" s="15">
        <v>3477</v>
      </c>
      <c r="P86" s="42"/>
      <c r="Q86" s="39"/>
    </row>
    <row r="87" spans="1:17" s="3" customFormat="1" ht="13.5" customHeight="1" x14ac:dyDescent="0.15">
      <c r="A87" s="15" t="s">
        <v>22</v>
      </c>
      <c r="B87" s="16"/>
      <c r="C87" s="15">
        <f t="shared" si="2"/>
        <v>386729</v>
      </c>
      <c r="D87" s="19"/>
      <c r="E87" s="15">
        <v>277578</v>
      </c>
      <c r="F87" s="19"/>
      <c r="G87" s="15">
        <v>9727</v>
      </c>
      <c r="H87" s="19"/>
      <c r="I87" s="15">
        <v>15573</v>
      </c>
      <c r="J87" s="15"/>
      <c r="K87" s="15">
        <v>24069</v>
      </c>
      <c r="L87" s="15"/>
      <c r="M87" s="15">
        <v>60861</v>
      </c>
      <c r="N87" s="15"/>
      <c r="O87" s="15">
        <v>-1079</v>
      </c>
      <c r="P87" s="42"/>
      <c r="Q87" s="39"/>
    </row>
    <row r="88" spans="1:17" s="3" customFormat="1" ht="13.5" customHeight="1" x14ac:dyDescent="0.15">
      <c r="A88" s="15" t="s">
        <v>217</v>
      </c>
      <c r="B88" s="16" t="s">
        <v>4</v>
      </c>
      <c r="C88" s="15">
        <f t="shared" si="2"/>
        <v>410479</v>
      </c>
      <c r="D88" s="19"/>
      <c r="E88" s="15">
        <v>105064</v>
      </c>
      <c r="F88" s="19"/>
      <c r="G88" s="15">
        <v>28197</v>
      </c>
      <c r="H88" s="19"/>
      <c r="I88" s="15">
        <v>9017</v>
      </c>
      <c r="J88" s="15"/>
      <c r="K88" s="15">
        <v>171063</v>
      </c>
      <c r="L88" s="15"/>
      <c r="M88" s="15">
        <v>76349</v>
      </c>
      <c r="N88" s="15"/>
      <c r="O88" s="15">
        <v>20789</v>
      </c>
      <c r="P88" s="42"/>
      <c r="Q88" s="39"/>
    </row>
    <row r="89" spans="1:17" s="3" customFormat="1" ht="13.5" customHeight="1" x14ac:dyDescent="0.15">
      <c r="A89" s="15" t="s">
        <v>45</v>
      </c>
      <c r="B89" s="16" t="s">
        <v>4</v>
      </c>
      <c r="C89" s="15">
        <f t="shared" si="2"/>
        <v>105786</v>
      </c>
      <c r="D89" s="19"/>
      <c r="E89" s="15">
        <v>37808</v>
      </c>
      <c r="F89" s="19"/>
      <c r="G89" s="15">
        <v>6166</v>
      </c>
      <c r="H89" s="19"/>
      <c r="I89" s="15">
        <v>4603</v>
      </c>
      <c r="J89" s="15"/>
      <c r="K89" s="17">
        <v>41281</v>
      </c>
      <c r="L89" s="15"/>
      <c r="M89" s="20">
        <v>15928</v>
      </c>
      <c r="N89" s="15"/>
      <c r="O89" s="20">
        <v>0</v>
      </c>
      <c r="P89" s="42"/>
      <c r="Q89" s="39"/>
    </row>
    <row r="90" spans="1:17" s="3" customFormat="1" ht="13.5" customHeight="1" x14ac:dyDescent="0.15">
      <c r="A90" s="15" t="s">
        <v>95</v>
      </c>
      <c r="B90" s="16" t="s">
        <v>4</v>
      </c>
      <c r="C90" s="18">
        <f>SUM(C82:C89)</f>
        <v>2241192</v>
      </c>
      <c r="D90" s="19"/>
      <c r="E90" s="18">
        <f>SUM(E82:E89)</f>
        <v>1171893</v>
      </c>
      <c r="F90" s="19"/>
      <c r="G90" s="18">
        <f>SUM(G82:G89)</f>
        <v>352789</v>
      </c>
      <c r="H90" s="19"/>
      <c r="I90" s="18">
        <f>SUM(I82:I89)</f>
        <v>79997</v>
      </c>
      <c r="J90" s="15"/>
      <c r="K90" s="18">
        <f>SUM(K82:K89)</f>
        <v>424655</v>
      </c>
      <c r="L90" s="15"/>
      <c r="M90" s="18">
        <f>SUM(M82:M89)</f>
        <v>170922</v>
      </c>
      <c r="N90" s="15"/>
      <c r="O90" s="18">
        <f>SUM(O82:O89)</f>
        <v>40936</v>
      </c>
      <c r="P90" s="42"/>
      <c r="Q90" s="39"/>
    </row>
    <row r="91" spans="1:17" s="3" customFormat="1" ht="13.5" customHeight="1" x14ac:dyDescent="0.15">
      <c r="A91" s="15"/>
      <c r="B91" s="16" t="s">
        <v>4</v>
      </c>
      <c r="C91" s="15"/>
      <c r="D91" s="19"/>
      <c r="E91" s="15"/>
      <c r="F91" s="19"/>
      <c r="G91" s="15"/>
      <c r="H91" s="19"/>
      <c r="I91" s="15"/>
      <c r="J91" s="15"/>
      <c r="K91" s="15"/>
      <c r="L91" s="15"/>
      <c r="M91" s="15"/>
      <c r="N91" s="15"/>
      <c r="O91" s="15"/>
      <c r="P91" s="42"/>
      <c r="Q91" s="39"/>
    </row>
    <row r="92" spans="1:17" s="3" customFormat="1" ht="13.5" customHeight="1" x14ac:dyDescent="0.15">
      <c r="A92" s="15" t="s">
        <v>154</v>
      </c>
      <c r="B92" s="16"/>
      <c r="C92" s="17">
        <f>SUM(E92:O92)</f>
        <v>1074591</v>
      </c>
      <c r="D92" s="19"/>
      <c r="E92" s="17">
        <v>657864</v>
      </c>
      <c r="F92" s="19"/>
      <c r="G92" s="17">
        <v>217341</v>
      </c>
      <c r="H92" s="19"/>
      <c r="I92" s="17">
        <v>8810</v>
      </c>
      <c r="J92" s="15"/>
      <c r="K92" s="17">
        <v>105697</v>
      </c>
      <c r="L92" s="15"/>
      <c r="M92" s="20">
        <v>1029</v>
      </c>
      <c r="N92" s="15"/>
      <c r="O92" s="20">
        <v>83850</v>
      </c>
      <c r="P92" s="42"/>
      <c r="Q92" s="39"/>
    </row>
    <row r="93" spans="1:17" s="3" customFormat="1" ht="13.5" customHeight="1" x14ac:dyDescent="0.15">
      <c r="A93" s="15"/>
      <c r="B93" s="16"/>
      <c r="C93" s="15"/>
      <c r="D93" s="19"/>
      <c r="E93" s="15"/>
      <c r="F93" s="19"/>
      <c r="G93" s="15"/>
      <c r="H93" s="19"/>
      <c r="I93" s="15"/>
      <c r="J93" s="15"/>
      <c r="K93" s="15"/>
      <c r="L93" s="15"/>
      <c r="M93" s="15"/>
      <c r="N93" s="15"/>
      <c r="O93" s="15"/>
      <c r="P93" s="42"/>
      <c r="Q93" s="39"/>
    </row>
    <row r="94" spans="1:17" s="3" customFormat="1" ht="13.5" customHeight="1" x14ac:dyDescent="0.15">
      <c r="A94" s="15" t="s">
        <v>46</v>
      </c>
      <c r="B94" s="16" t="s">
        <v>4</v>
      </c>
      <c r="C94" s="17">
        <f>SUM(E94:O94)</f>
        <v>66012</v>
      </c>
      <c r="D94" s="19"/>
      <c r="E94" s="17">
        <v>5636</v>
      </c>
      <c r="F94" s="19"/>
      <c r="G94" s="17">
        <v>0</v>
      </c>
      <c r="H94" s="19"/>
      <c r="I94" s="17">
        <v>0</v>
      </c>
      <c r="J94" s="15"/>
      <c r="K94" s="17">
        <v>60000</v>
      </c>
      <c r="L94" s="15"/>
      <c r="M94" s="20">
        <v>0</v>
      </c>
      <c r="N94" s="15"/>
      <c r="O94" s="20">
        <v>376</v>
      </c>
      <c r="P94" s="42"/>
      <c r="Q94" s="39"/>
    </row>
    <row r="95" spans="1:17" s="3" customFormat="1" ht="13.5" customHeight="1" x14ac:dyDescent="0.15">
      <c r="A95" s="15"/>
      <c r="B95" s="16" t="s">
        <v>4</v>
      </c>
      <c r="C95" s="15"/>
      <c r="D95" s="19"/>
      <c r="E95" s="15"/>
      <c r="F95" s="19"/>
      <c r="G95" s="15"/>
      <c r="H95" s="19"/>
      <c r="I95" s="15"/>
      <c r="J95" s="15"/>
      <c r="K95" s="15"/>
      <c r="L95" s="15"/>
      <c r="M95" s="15"/>
      <c r="N95" s="15"/>
      <c r="O95" s="15"/>
      <c r="P95" s="42"/>
      <c r="Q95" s="39"/>
    </row>
    <row r="96" spans="1:17" s="3" customFormat="1" ht="13.5" customHeight="1" x14ac:dyDescent="0.15">
      <c r="A96" s="15" t="s">
        <v>47</v>
      </c>
      <c r="B96" s="16" t="s">
        <v>4</v>
      </c>
      <c r="C96" s="17">
        <f>SUM(E96:O96)</f>
        <v>31779</v>
      </c>
      <c r="D96" s="19"/>
      <c r="E96" s="17">
        <v>31500</v>
      </c>
      <c r="F96" s="19"/>
      <c r="G96" s="17">
        <v>0</v>
      </c>
      <c r="H96" s="19"/>
      <c r="I96" s="17">
        <v>0</v>
      </c>
      <c r="J96" s="15"/>
      <c r="K96" s="17">
        <v>279</v>
      </c>
      <c r="L96" s="15"/>
      <c r="M96" s="20">
        <v>0</v>
      </c>
      <c r="N96" s="15"/>
      <c r="O96" s="20">
        <v>0</v>
      </c>
      <c r="P96" s="42"/>
      <c r="Q96" s="39"/>
    </row>
    <row r="97" spans="1:17" s="3" customFormat="1" ht="13.5" customHeight="1" x14ac:dyDescent="0.15">
      <c r="A97" s="15"/>
      <c r="B97" s="16"/>
      <c r="C97" s="19"/>
      <c r="D97" s="19"/>
      <c r="E97" s="19"/>
      <c r="F97" s="19"/>
      <c r="G97" s="19"/>
      <c r="H97" s="19"/>
      <c r="I97" s="19"/>
      <c r="J97" s="15"/>
      <c r="K97" s="19"/>
      <c r="L97" s="15"/>
      <c r="M97" s="19"/>
      <c r="N97" s="15"/>
      <c r="O97" s="19"/>
      <c r="P97" s="42"/>
      <c r="Q97" s="39"/>
    </row>
    <row r="98" spans="1:17" s="3" customFormat="1" ht="13.5" customHeight="1" x14ac:dyDescent="0.15">
      <c r="A98" s="15" t="s">
        <v>186</v>
      </c>
      <c r="B98" s="16" t="s">
        <v>4</v>
      </c>
      <c r="C98" s="15" t="s">
        <v>4</v>
      </c>
      <c r="D98" s="19"/>
      <c r="E98" s="15"/>
      <c r="F98" s="19"/>
      <c r="G98" s="15"/>
      <c r="H98" s="19"/>
      <c r="I98" s="15"/>
      <c r="J98" s="15"/>
      <c r="K98" s="15"/>
      <c r="L98" s="15"/>
      <c r="M98" s="15"/>
      <c r="N98" s="15"/>
      <c r="O98" s="15"/>
      <c r="P98" s="42"/>
      <c r="Q98" s="39"/>
    </row>
    <row r="99" spans="1:17" s="3" customFormat="1" ht="13.5" customHeight="1" x14ac:dyDescent="0.15">
      <c r="A99" s="15" t="s">
        <v>90</v>
      </c>
      <c r="B99" s="16"/>
      <c r="C99" s="15">
        <f t="shared" ref="C99:C108" si="3">SUM(E99:O99)</f>
        <v>56583</v>
      </c>
      <c r="D99" s="19"/>
      <c r="E99" s="15">
        <v>10000</v>
      </c>
      <c r="F99" s="19"/>
      <c r="G99" s="15">
        <v>0</v>
      </c>
      <c r="H99" s="19"/>
      <c r="I99" s="15">
        <v>19192</v>
      </c>
      <c r="J99" s="15"/>
      <c r="K99" s="15">
        <v>26946</v>
      </c>
      <c r="L99" s="15"/>
      <c r="M99" s="15">
        <v>445</v>
      </c>
      <c r="N99" s="15"/>
      <c r="O99" s="15">
        <v>0</v>
      </c>
      <c r="P99" s="42"/>
      <c r="Q99" s="39"/>
    </row>
    <row r="100" spans="1:17" s="3" customFormat="1" ht="13.5" customHeight="1" x14ac:dyDescent="0.15">
      <c r="A100" s="15" t="s">
        <v>23</v>
      </c>
      <c r="B100" s="16" t="s">
        <v>4</v>
      </c>
      <c r="C100" s="15">
        <f t="shared" si="3"/>
        <v>60879</v>
      </c>
      <c r="D100" s="19"/>
      <c r="E100" s="15">
        <v>26400</v>
      </c>
      <c r="F100" s="19"/>
      <c r="G100" s="15">
        <v>66</v>
      </c>
      <c r="H100" s="19"/>
      <c r="I100" s="15">
        <v>2632</v>
      </c>
      <c r="J100" s="15"/>
      <c r="K100" s="15">
        <v>26684</v>
      </c>
      <c r="L100" s="15"/>
      <c r="M100" s="15">
        <v>2216</v>
      </c>
      <c r="N100" s="15"/>
      <c r="O100" s="15">
        <v>2881</v>
      </c>
      <c r="P100" s="42"/>
      <c r="Q100" s="39"/>
    </row>
    <row r="101" spans="1:17" s="3" customFormat="1" ht="13.5" customHeight="1" x14ac:dyDescent="0.15">
      <c r="A101" s="15" t="s">
        <v>24</v>
      </c>
      <c r="B101" s="16" t="s">
        <v>4</v>
      </c>
      <c r="C101" s="15">
        <f t="shared" si="3"/>
        <v>1020</v>
      </c>
      <c r="D101" s="19"/>
      <c r="E101" s="15">
        <v>0</v>
      </c>
      <c r="F101" s="19"/>
      <c r="G101" s="15">
        <v>0</v>
      </c>
      <c r="H101" s="19"/>
      <c r="I101" s="15">
        <v>0</v>
      </c>
      <c r="J101" s="15"/>
      <c r="K101" s="15">
        <v>178</v>
      </c>
      <c r="L101" s="15"/>
      <c r="M101" s="15">
        <v>842</v>
      </c>
      <c r="N101" s="15"/>
      <c r="O101" s="15">
        <v>0</v>
      </c>
      <c r="P101" s="42"/>
      <c r="Q101" s="39"/>
    </row>
    <row r="102" spans="1:17" s="3" customFormat="1" ht="13.5" customHeight="1" x14ac:dyDescent="0.15">
      <c r="A102" s="15" t="s">
        <v>25</v>
      </c>
      <c r="B102" s="16" t="s">
        <v>4</v>
      </c>
      <c r="C102" s="15">
        <f t="shared" si="3"/>
        <v>66140</v>
      </c>
      <c r="D102" s="19"/>
      <c r="E102" s="15">
        <v>39951</v>
      </c>
      <c r="F102" s="19"/>
      <c r="G102" s="15">
        <v>13178</v>
      </c>
      <c r="H102" s="19"/>
      <c r="I102" s="15">
        <v>9832</v>
      </c>
      <c r="J102" s="15"/>
      <c r="K102" s="15">
        <v>1930</v>
      </c>
      <c r="L102" s="15"/>
      <c r="M102" s="15">
        <v>1249</v>
      </c>
      <c r="N102" s="15"/>
      <c r="O102" s="15">
        <v>0</v>
      </c>
      <c r="P102" s="42"/>
      <c r="Q102" s="39"/>
    </row>
    <row r="103" spans="1:17" s="3" customFormat="1" ht="13.5" customHeight="1" x14ac:dyDescent="0.15">
      <c r="A103" s="15" t="s">
        <v>26</v>
      </c>
      <c r="B103" s="16" t="s">
        <v>4</v>
      </c>
      <c r="C103" s="15">
        <f t="shared" si="3"/>
        <v>69837</v>
      </c>
      <c r="D103" s="19"/>
      <c r="E103" s="15">
        <v>54128</v>
      </c>
      <c r="F103" s="19"/>
      <c r="G103" s="15">
        <v>0</v>
      </c>
      <c r="H103" s="19"/>
      <c r="I103" s="15">
        <v>8540</v>
      </c>
      <c r="J103" s="15"/>
      <c r="K103" s="15">
        <v>5054</v>
      </c>
      <c r="L103" s="15"/>
      <c r="M103" s="15">
        <v>0</v>
      </c>
      <c r="N103" s="15"/>
      <c r="O103" s="15">
        <v>2115</v>
      </c>
      <c r="P103" s="42"/>
      <c r="Q103" s="39"/>
    </row>
    <row r="104" spans="1:17" s="3" customFormat="1" ht="13.5" customHeight="1" x14ac:dyDescent="0.15">
      <c r="A104" s="15" t="s">
        <v>27</v>
      </c>
      <c r="B104" s="16" t="s">
        <v>4</v>
      </c>
      <c r="C104" s="15">
        <f t="shared" si="3"/>
        <v>92446</v>
      </c>
      <c r="D104" s="19"/>
      <c r="E104" s="15">
        <v>64524</v>
      </c>
      <c r="F104" s="19"/>
      <c r="G104" s="15">
        <v>15017</v>
      </c>
      <c r="H104" s="19"/>
      <c r="I104" s="15">
        <v>12129</v>
      </c>
      <c r="J104" s="15"/>
      <c r="K104" s="15">
        <v>776</v>
      </c>
      <c r="L104" s="15"/>
      <c r="M104" s="15">
        <v>0</v>
      </c>
      <c r="N104" s="15"/>
      <c r="O104" s="15">
        <v>0</v>
      </c>
      <c r="P104" s="42"/>
      <c r="Q104" s="39"/>
    </row>
    <row r="105" spans="1:17" s="3" customFormat="1" ht="13.5" customHeight="1" x14ac:dyDescent="0.15">
      <c r="A105" s="15" t="s">
        <v>22</v>
      </c>
      <c r="B105" s="16" t="s">
        <v>4</v>
      </c>
      <c r="C105" s="15">
        <f t="shared" si="3"/>
        <v>86623</v>
      </c>
      <c r="D105" s="19"/>
      <c r="E105" s="15">
        <v>78369</v>
      </c>
      <c r="F105" s="19"/>
      <c r="G105" s="15">
        <v>2634</v>
      </c>
      <c r="H105" s="19"/>
      <c r="I105" s="15">
        <v>0</v>
      </c>
      <c r="J105" s="15"/>
      <c r="K105" s="15">
        <v>1430</v>
      </c>
      <c r="L105" s="15"/>
      <c r="M105" s="15">
        <v>0</v>
      </c>
      <c r="N105" s="15"/>
      <c r="O105" s="15">
        <v>4190</v>
      </c>
      <c r="P105" s="42"/>
      <c r="Q105" s="39"/>
    </row>
    <row r="106" spans="1:17" s="3" customFormat="1" ht="13.5" customHeight="1" x14ac:dyDescent="0.15">
      <c r="A106" s="15" t="s">
        <v>266</v>
      </c>
      <c r="B106" s="16" t="s">
        <v>4</v>
      </c>
      <c r="C106" s="15">
        <f t="shared" si="3"/>
        <v>35880</v>
      </c>
      <c r="D106" s="19"/>
      <c r="E106" s="15">
        <v>27972</v>
      </c>
      <c r="F106" s="19"/>
      <c r="G106" s="15">
        <v>7908</v>
      </c>
      <c r="H106" s="19"/>
      <c r="I106" s="15">
        <v>0</v>
      </c>
      <c r="J106" s="15"/>
      <c r="K106" s="15">
        <v>0</v>
      </c>
      <c r="L106" s="15"/>
      <c r="M106" s="15">
        <v>0</v>
      </c>
      <c r="N106" s="15"/>
      <c r="O106" s="15">
        <v>0</v>
      </c>
      <c r="P106" s="42"/>
      <c r="Q106" s="39"/>
    </row>
    <row r="107" spans="1:17" s="3" customFormat="1" ht="13.5" customHeight="1" x14ac:dyDescent="0.15">
      <c r="A107" s="15" t="s">
        <v>165</v>
      </c>
      <c r="B107" s="16" t="s">
        <v>4</v>
      </c>
      <c r="C107" s="15">
        <f t="shared" si="3"/>
        <v>17913</v>
      </c>
      <c r="D107" s="19"/>
      <c r="E107" s="15">
        <v>14667</v>
      </c>
      <c r="F107" s="19"/>
      <c r="G107" s="15">
        <v>0</v>
      </c>
      <c r="H107" s="19"/>
      <c r="I107" s="15">
        <v>2742</v>
      </c>
      <c r="J107" s="15"/>
      <c r="K107" s="15">
        <v>519</v>
      </c>
      <c r="L107" s="15"/>
      <c r="M107" s="15">
        <v>-15</v>
      </c>
      <c r="N107" s="15"/>
      <c r="O107" s="15">
        <v>0</v>
      </c>
      <c r="P107" s="42"/>
      <c r="Q107" s="39"/>
    </row>
    <row r="108" spans="1:17" s="3" customFormat="1" ht="13.5" customHeight="1" x14ac:dyDescent="0.15">
      <c r="A108" s="15" t="s">
        <v>166</v>
      </c>
      <c r="B108" s="16"/>
      <c r="C108" s="15">
        <f t="shared" si="3"/>
        <v>433434</v>
      </c>
      <c r="D108" s="19"/>
      <c r="E108" s="15">
        <v>325369</v>
      </c>
      <c r="F108" s="19"/>
      <c r="G108" s="15">
        <v>103950</v>
      </c>
      <c r="H108" s="19"/>
      <c r="I108" s="15">
        <v>283</v>
      </c>
      <c r="J108" s="15"/>
      <c r="K108" s="15">
        <v>2224</v>
      </c>
      <c r="L108" s="15"/>
      <c r="M108" s="20">
        <v>1572</v>
      </c>
      <c r="N108" s="15"/>
      <c r="O108" s="20">
        <v>36</v>
      </c>
      <c r="P108" s="42"/>
      <c r="Q108" s="39"/>
    </row>
    <row r="109" spans="1:17" s="3" customFormat="1" ht="13.5" customHeight="1" x14ac:dyDescent="0.15">
      <c r="A109" s="15" t="s">
        <v>187</v>
      </c>
      <c r="B109" s="16" t="s">
        <v>4</v>
      </c>
      <c r="C109" s="18">
        <f>SUM(C99:C108)</f>
        <v>920755</v>
      </c>
      <c r="D109" s="19"/>
      <c r="E109" s="18">
        <f>SUM(E99:E108)</f>
        <v>641380</v>
      </c>
      <c r="F109" s="19"/>
      <c r="G109" s="18">
        <f>SUM(G99:G108)</f>
        <v>142753</v>
      </c>
      <c r="H109" s="19"/>
      <c r="I109" s="18">
        <f>SUM(I99:I108)</f>
        <v>55350</v>
      </c>
      <c r="J109" s="15"/>
      <c r="K109" s="18">
        <f>SUM(K99:K108)</f>
        <v>65741</v>
      </c>
      <c r="L109" s="15"/>
      <c r="M109" s="18">
        <f>SUM(M99:M108)</f>
        <v>6309</v>
      </c>
      <c r="N109" s="15"/>
      <c r="O109" s="18">
        <f>SUM(O99:O108)</f>
        <v>9222</v>
      </c>
      <c r="P109" s="42"/>
      <c r="Q109" s="39"/>
    </row>
    <row r="110" spans="1:17" s="3" customFormat="1" ht="13.5" customHeight="1" x14ac:dyDescent="0.15">
      <c r="A110" s="15"/>
      <c r="B110" s="16"/>
      <c r="C110" s="19"/>
      <c r="D110" s="19"/>
      <c r="E110" s="19"/>
      <c r="F110" s="19"/>
      <c r="G110" s="19"/>
      <c r="H110" s="19"/>
      <c r="I110" s="19"/>
      <c r="J110" s="15"/>
      <c r="K110" s="19"/>
      <c r="L110" s="15"/>
      <c r="M110" s="19"/>
      <c r="N110" s="15"/>
      <c r="O110" s="19"/>
      <c r="P110" s="42"/>
      <c r="Q110" s="39"/>
    </row>
    <row r="111" spans="1:17" s="3" customFormat="1" ht="13.5" customHeight="1" x14ac:dyDescent="0.15">
      <c r="A111" s="15" t="s">
        <v>218</v>
      </c>
      <c r="B111" s="16" t="s">
        <v>4</v>
      </c>
      <c r="C111" s="15" t="s">
        <v>4</v>
      </c>
      <c r="D111" s="19"/>
      <c r="E111" s="15" t="s">
        <v>4</v>
      </c>
      <c r="F111" s="19"/>
      <c r="G111" s="15" t="s">
        <v>4</v>
      </c>
      <c r="H111" s="19"/>
      <c r="I111" s="15" t="s">
        <v>4</v>
      </c>
      <c r="J111" s="15"/>
      <c r="K111" s="15"/>
      <c r="L111" s="15"/>
      <c r="M111" s="15" t="s">
        <v>4</v>
      </c>
      <c r="N111" s="15"/>
      <c r="O111" s="15" t="s">
        <v>4</v>
      </c>
      <c r="P111" s="42"/>
      <c r="Q111" s="39"/>
    </row>
    <row r="112" spans="1:17" s="3" customFormat="1" ht="13.5" customHeight="1" x14ac:dyDescent="0.15">
      <c r="A112" s="15" t="s">
        <v>77</v>
      </c>
      <c r="B112" s="16" t="s">
        <v>4</v>
      </c>
      <c r="C112" s="15">
        <f t="shared" ref="C112:C118" si="4">SUM(E112:O112)</f>
        <v>42220</v>
      </c>
      <c r="D112" s="19"/>
      <c r="E112" s="15">
        <v>11679</v>
      </c>
      <c r="F112" s="19"/>
      <c r="G112" s="15">
        <v>0</v>
      </c>
      <c r="H112" s="19"/>
      <c r="I112" s="15">
        <v>11663</v>
      </c>
      <c r="J112" s="15"/>
      <c r="K112" s="15">
        <v>16960</v>
      </c>
      <c r="L112" s="15"/>
      <c r="M112" s="15">
        <v>0</v>
      </c>
      <c r="N112" s="15"/>
      <c r="O112" s="15">
        <v>1918</v>
      </c>
      <c r="P112" s="42"/>
      <c r="Q112" s="39"/>
    </row>
    <row r="113" spans="1:17" s="3" customFormat="1" ht="13.5" customHeight="1" x14ac:dyDescent="0.15">
      <c r="A113" s="15" t="s">
        <v>153</v>
      </c>
      <c r="B113" s="16"/>
      <c r="C113" s="15">
        <f t="shared" si="4"/>
        <v>5025</v>
      </c>
      <c r="D113" s="19"/>
      <c r="E113" s="15">
        <v>6200</v>
      </c>
      <c r="F113" s="19"/>
      <c r="G113" s="15">
        <v>0</v>
      </c>
      <c r="H113" s="19"/>
      <c r="I113" s="15">
        <v>0</v>
      </c>
      <c r="J113" s="15"/>
      <c r="K113" s="15">
        <v>-1175</v>
      </c>
      <c r="L113" s="15"/>
      <c r="M113" s="15">
        <v>0</v>
      </c>
      <c r="N113" s="15"/>
      <c r="O113" s="15">
        <v>0</v>
      </c>
      <c r="P113" s="42"/>
      <c r="Q113" s="39"/>
    </row>
    <row r="114" spans="1:17" s="3" customFormat="1" ht="13.5" customHeight="1" x14ac:dyDescent="0.15">
      <c r="A114" s="15" t="s">
        <v>22</v>
      </c>
      <c r="B114" s="16" t="s">
        <v>4</v>
      </c>
      <c r="C114" s="15">
        <f t="shared" si="4"/>
        <v>573648</v>
      </c>
      <c r="D114" s="19"/>
      <c r="E114" s="15">
        <v>286684</v>
      </c>
      <c r="F114" s="19"/>
      <c r="G114" s="15">
        <v>76948</v>
      </c>
      <c r="H114" s="19"/>
      <c r="I114" s="15">
        <v>42751</v>
      </c>
      <c r="J114" s="15"/>
      <c r="K114" s="15">
        <v>132613</v>
      </c>
      <c r="L114" s="15"/>
      <c r="M114" s="15">
        <v>7298</v>
      </c>
      <c r="N114" s="15"/>
      <c r="O114" s="15">
        <v>27354</v>
      </c>
      <c r="P114" s="42"/>
      <c r="Q114" s="39"/>
    </row>
    <row r="115" spans="1:17" s="3" customFormat="1" ht="13.5" customHeight="1" x14ac:dyDescent="0.15">
      <c r="A115" s="15" t="s">
        <v>41</v>
      </c>
      <c r="B115" s="16" t="s">
        <v>4</v>
      </c>
      <c r="C115" s="15">
        <f t="shared" si="4"/>
        <v>37148</v>
      </c>
      <c r="D115" s="19"/>
      <c r="E115" s="15">
        <v>10459</v>
      </c>
      <c r="F115" s="19"/>
      <c r="G115" s="15">
        <v>105</v>
      </c>
      <c r="H115" s="19"/>
      <c r="I115" s="15">
        <v>4384</v>
      </c>
      <c r="J115" s="15"/>
      <c r="K115" s="19">
        <v>22200</v>
      </c>
      <c r="L115" s="15"/>
      <c r="M115" s="15">
        <v>0</v>
      </c>
      <c r="N115" s="15"/>
      <c r="O115" s="15">
        <v>0</v>
      </c>
      <c r="P115" s="42"/>
      <c r="Q115" s="39"/>
    </row>
    <row r="116" spans="1:17" s="3" customFormat="1" ht="13.5" customHeight="1" x14ac:dyDescent="0.15">
      <c r="A116" s="15" t="s">
        <v>265</v>
      </c>
      <c r="B116" s="16"/>
      <c r="C116" s="15">
        <f t="shared" si="4"/>
        <v>8986</v>
      </c>
      <c r="D116" s="19"/>
      <c r="E116" s="15">
        <v>0</v>
      </c>
      <c r="F116" s="19"/>
      <c r="G116" s="15">
        <v>0</v>
      </c>
      <c r="H116" s="19"/>
      <c r="I116" s="15">
        <v>0</v>
      </c>
      <c r="J116" s="15"/>
      <c r="K116" s="19">
        <v>8986</v>
      </c>
      <c r="L116" s="15"/>
      <c r="M116" s="15">
        <v>0</v>
      </c>
      <c r="N116" s="15"/>
      <c r="O116" s="15">
        <v>0</v>
      </c>
      <c r="P116" s="42"/>
      <c r="Q116" s="39"/>
    </row>
    <row r="117" spans="1:17" s="3" customFormat="1" ht="13.5" customHeight="1" x14ac:dyDescent="0.15">
      <c r="A117" s="15" t="s">
        <v>219</v>
      </c>
      <c r="B117" s="16"/>
      <c r="C117" s="19">
        <f t="shared" si="4"/>
        <v>11965</v>
      </c>
      <c r="D117" s="19"/>
      <c r="E117" s="19">
        <v>0</v>
      </c>
      <c r="F117" s="19"/>
      <c r="G117" s="19">
        <v>0</v>
      </c>
      <c r="H117" s="19"/>
      <c r="I117" s="19">
        <v>4980</v>
      </c>
      <c r="J117" s="15"/>
      <c r="K117" s="19">
        <v>6985</v>
      </c>
      <c r="L117" s="15"/>
      <c r="M117" s="19">
        <v>0</v>
      </c>
      <c r="N117" s="15"/>
      <c r="O117" s="19">
        <v>0</v>
      </c>
      <c r="P117" s="42"/>
      <c r="Q117" s="39"/>
    </row>
    <row r="118" spans="1:17" s="3" customFormat="1" ht="13.5" customHeight="1" x14ac:dyDescent="0.15">
      <c r="A118" s="15" t="s">
        <v>180</v>
      </c>
      <c r="B118" s="16"/>
      <c r="C118" s="19">
        <f t="shared" si="4"/>
        <v>73327</v>
      </c>
      <c r="D118" s="19"/>
      <c r="E118" s="19">
        <v>26312</v>
      </c>
      <c r="F118" s="19"/>
      <c r="G118" s="19">
        <v>4262</v>
      </c>
      <c r="H118" s="19"/>
      <c r="I118" s="19">
        <v>6377</v>
      </c>
      <c r="J118" s="15"/>
      <c r="K118" s="19">
        <v>36376</v>
      </c>
      <c r="L118" s="15"/>
      <c r="M118" s="20">
        <v>0</v>
      </c>
      <c r="N118" s="15"/>
      <c r="O118" s="20">
        <v>0</v>
      </c>
      <c r="P118" s="42"/>
      <c r="Q118" s="39"/>
    </row>
    <row r="119" spans="1:17" s="3" customFormat="1" ht="13.5" customHeight="1" x14ac:dyDescent="0.15">
      <c r="A119" s="15" t="s">
        <v>220</v>
      </c>
      <c r="B119" s="16" t="s">
        <v>4</v>
      </c>
      <c r="C119" s="28">
        <f>SUM(C112:C118)</f>
        <v>752319</v>
      </c>
      <c r="D119" s="19"/>
      <c r="E119" s="28">
        <f>SUM(E112:E118)</f>
        <v>341334</v>
      </c>
      <c r="F119" s="19"/>
      <c r="G119" s="28">
        <f>SUM(G112:G118)</f>
        <v>81315</v>
      </c>
      <c r="H119" s="19"/>
      <c r="I119" s="28">
        <f>SUM(I112:I118)</f>
        <v>70155</v>
      </c>
      <c r="J119" s="15"/>
      <c r="K119" s="28">
        <f>SUM(K112:K118)</f>
        <v>222945</v>
      </c>
      <c r="L119" s="15"/>
      <c r="M119" s="28">
        <f>SUM(M112:M118)</f>
        <v>7298</v>
      </c>
      <c r="N119" s="15"/>
      <c r="O119" s="28">
        <f>SUM(O112:O118)</f>
        <v>29272</v>
      </c>
      <c r="P119" s="42"/>
      <c r="Q119" s="39"/>
    </row>
    <row r="120" spans="1:17" s="3" customFormat="1" ht="13.5" customHeight="1" x14ac:dyDescent="0.15">
      <c r="A120" s="15"/>
      <c r="B120" s="16"/>
      <c r="C120" s="19"/>
      <c r="D120" s="19"/>
      <c r="E120" s="19"/>
      <c r="F120" s="19"/>
      <c r="G120" s="19"/>
      <c r="H120" s="19"/>
      <c r="I120" s="19"/>
      <c r="J120" s="15"/>
      <c r="K120" s="19"/>
      <c r="L120" s="15"/>
      <c r="M120" s="19"/>
      <c r="N120" s="15"/>
      <c r="O120" s="19"/>
      <c r="P120" s="42"/>
      <c r="Q120" s="39"/>
    </row>
    <row r="121" spans="1:17" s="3" customFormat="1" ht="13.5" customHeight="1" x14ac:dyDescent="0.15">
      <c r="A121" s="15" t="s">
        <v>205</v>
      </c>
      <c r="B121" s="16" t="s">
        <v>4</v>
      </c>
      <c r="C121" s="17">
        <f>SUM(E121:O121)</f>
        <v>225769</v>
      </c>
      <c r="D121" s="19"/>
      <c r="E121" s="17">
        <v>164222</v>
      </c>
      <c r="F121" s="19"/>
      <c r="G121" s="17">
        <v>54292</v>
      </c>
      <c r="H121" s="19"/>
      <c r="I121" s="17">
        <v>2534</v>
      </c>
      <c r="J121" s="15"/>
      <c r="K121" s="17">
        <v>4721</v>
      </c>
      <c r="L121" s="15"/>
      <c r="M121" s="20">
        <v>0</v>
      </c>
      <c r="N121" s="15"/>
      <c r="O121" s="20">
        <v>0</v>
      </c>
      <c r="P121" s="42"/>
      <c r="Q121" s="39"/>
    </row>
    <row r="122" spans="1:17" s="3" customFormat="1" ht="13.5" customHeight="1" x14ac:dyDescent="0.15">
      <c r="A122" s="15"/>
      <c r="B122" s="16" t="s">
        <v>4</v>
      </c>
      <c r="C122" s="15"/>
      <c r="D122" s="19"/>
      <c r="E122" s="15"/>
      <c r="F122" s="19"/>
      <c r="G122" s="15"/>
      <c r="H122" s="19"/>
      <c r="I122" s="15"/>
      <c r="J122" s="15"/>
      <c r="K122" s="15"/>
      <c r="L122" s="15"/>
      <c r="M122" s="15"/>
      <c r="N122" s="15"/>
      <c r="O122" s="15"/>
      <c r="P122" s="42"/>
      <c r="Q122" s="39"/>
    </row>
    <row r="123" spans="1:17" s="3" customFormat="1" ht="13.5" customHeight="1" x14ac:dyDescent="0.15">
      <c r="A123" s="15" t="s">
        <v>267</v>
      </c>
      <c r="B123" s="16"/>
      <c r="C123" s="19"/>
      <c r="D123" s="19"/>
      <c r="E123" s="19"/>
      <c r="F123" s="19"/>
      <c r="G123" s="19"/>
      <c r="H123" s="19"/>
      <c r="I123" s="19"/>
      <c r="J123" s="15"/>
      <c r="K123" s="19"/>
      <c r="L123" s="15"/>
      <c r="M123" s="19"/>
      <c r="N123" s="15"/>
      <c r="O123" s="19"/>
      <c r="P123" s="42"/>
      <c r="Q123" s="39"/>
    </row>
    <row r="124" spans="1:17" s="3" customFormat="1" ht="13.5" customHeight="1" x14ac:dyDescent="0.15">
      <c r="A124" s="15" t="s">
        <v>272</v>
      </c>
      <c r="B124" s="16"/>
      <c r="C124" s="19">
        <f>SUM(E124:O124)</f>
        <v>43334</v>
      </c>
      <c r="D124" s="19"/>
      <c r="E124" s="19">
        <v>40094</v>
      </c>
      <c r="F124" s="19"/>
      <c r="G124" s="19">
        <v>0</v>
      </c>
      <c r="H124" s="19"/>
      <c r="I124" s="19">
        <v>0</v>
      </c>
      <c r="J124" s="15"/>
      <c r="K124" s="19">
        <v>3240</v>
      </c>
      <c r="L124" s="15"/>
      <c r="M124" s="19">
        <v>0</v>
      </c>
      <c r="N124" s="15"/>
      <c r="O124" s="19">
        <v>0</v>
      </c>
      <c r="P124" s="42"/>
      <c r="Q124" s="39"/>
    </row>
    <row r="125" spans="1:17" s="3" customFormat="1" ht="13.5" customHeight="1" x14ac:dyDescent="0.15">
      <c r="A125" s="15" t="s">
        <v>287</v>
      </c>
      <c r="B125" s="16"/>
      <c r="C125" s="19">
        <f t="shared" ref="C125:C131" si="5">SUM(E125:O125)</f>
        <v>367</v>
      </c>
      <c r="D125" s="19"/>
      <c r="E125" s="19">
        <v>0</v>
      </c>
      <c r="F125" s="19"/>
      <c r="G125" s="19">
        <v>0</v>
      </c>
      <c r="H125" s="19"/>
      <c r="I125" s="19">
        <v>0</v>
      </c>
      <c r="J125" s="15"/>
      <c r="K125" s="19">
        <v>367</v>
      </c>
      <c r="L125" s="15"/>
      <c r="M125" s="19">
        <v>0</v>
      </c>
      <c r="N125" s="15"/>
      <c r="O125" s="19">
        <v>0</v>
      </c>
      <c r="P125" s="42"/>
      <c r="Q125" s="39"/>
    </row>
    <row r="126" spans="1:17" s="3" customFormat="1" ht="13.5" customHeight="1" x14ac:dyDescent="0.15">
      <c r="A126" s="15" t="s">
        <v>286</v>
      </c>
      <c r="B126" s="16"/>
      <c r="C126" s="19">
        <f>SUM(E126:O126)</f>
        <v>16920</v>
      </c>
      <c r="D126" s="19"/>
      <c r="E126" s="19">
        <v>11750</v>
      </c>
      <c r="F126" s="19"/>
      <c r="G126" s="19">
        <v>5170</v>
      </c>
      <c r="H126" s="19"/>
      <c r="I126" s="19">
        <v>0</v>
      </c>
      <c r="J126" s="15"/>
      <c r="K126" s="19">
        <v>0</v>
      </c>
      <c r="L126" s="15"/>
      <c r="M126" s="19">
        <v>0</v>
      </c>
      <c r="N126" s="15"/>
      <c r="O126" s="19">
        <v>0</v>
      </c>
      <c r="P126" s="42"/>
      <c r="Q126" s="39"/>
    </row>
    <row r="127" spans="1:17" s="3" customFormat="1" ht="13.5" customHeight="1" x14ac:dyDescent="0.15">
      <c r="A127" s="15" t="s">
        <v>194</v>
      </c>
      <c r="B127" s="16"/>
      <c r="C127" s="19">
        <f t="shared" si="5"/>
        <v>429471</v>
      </c>
      <c r="D127" s="19"/>
      <c r="E127" s="19">
        <v>304725</v>
      </c>
      <c r="F127" s="19"/>
      <c r="G127" s="19">
        <v>123343</v>
      </c>
      <c r="H127" s="19"/>
      <c r="I127" s="19">
        <v>184</v>
      </c>
      <c r="J127" s="15"/>
      <c r="K127" s="19">
        <v>1219</v>
      </c>
      <c r="L127" s="15"/>
      <c r="M127" s="19">
        <v>0</v>
      </c>
      <c r="N127" s="15"/>
      <c r="O127" s="19">
        <v>0</v>
      </c>
      <c r="P127" s="42"/>
      <c r="Q127" s="39"/>
    </row>
    <row r="128" spans="1:17" s="3" customFormat="1" ht="13.5" customHeight="1" x14ac:dyDescent="0.15">
      <c r="A128" s="15" t="s">
        <v>273</v>
      </c>
      <c r="B128" s="16"/>
      <c r="C128" s="19">
        <f t="shared" si="5"/>
        <v>20447</v>
      </c>
      <c r="D128" s="19"/>
      <c r="E128" s="19">
        <v>0</v>
      </c>
      <c r="F128" s="19"/>
      <c r="G128" s="19">
        <v>0</v>
      </c>
      <c r="H128" s="19"/>
      <c r="I128" s="19">
        <v>0</v>
      </c>
      <c r="J128" s="15"/>
      <c r="K128" s="19">
        <v>20447</v>
      </c>
      <c r="L128" s="15"/>
      <c r="M128" s="19">
        <v>0</v>
      </c>
      <c r="N128" s="15"/>
      <c r="O128" s="19">
        <v>0</v>
      </c>
      <c r="P128" s="42"/>
      <c r="Q128" s="39"/>
    </row>
    <row r="129" spans="1:17" s="3" customFormat="1" ht="13.5" customHeight="1" x14ac:dyDescent="0.15">
      <c r="A129" s="15" t="s">
        <v>280</v>
      </c>
      <c r="B129" s="16"/>
      <c r="C129" s="19">
        <f t="shared" si="5"/>
        <v>5774</v>
      </c>
      <c r="D129" s="19"/>
      <c r="E129" s="19">
        <v>4010</v>
      </c>
      <c r="F129" s="19"/>
      <c r="G129" s="19">
        <v>1764</v>
      </c>
      <c r="H129" s="19"/>
      <c r="I129" s="19">
        <v>0</v>
      </c>
      <c r="J129" s="15"/>
      <c r="K129" s="19">
        <v>0</v>
      </c>
      <c r="L129" s="15"/>
      <c r="M129" s="19">
        <v>0</v>
      </c>
      <c r="N129" s="15"/>
      <c r="O129" s="19">
        <v>0</v>
      </c>
      <c r="P129" s="42"/>
      <c r="Q129" s="39"/>
    </row>
    <row r="130" spans="1:17" s="3" customFormat="1" ht="13.5" customHeight="1" x14ac:dyDescent="0.15">
      <c r="A130" s="15" t="s">
        <v>270</v>
      </c>
      <c r="B130" s="16"/>
      <c r="C130" s="19">
        <f t="shared" si="5"/>
        <v>5039</v>
      </c>
      <c r="D130" s="19"/>
      <c r="E130" s="19">
        <v>3499</v>
      </c>
      <c r="F130" s="19"/>
      <c r="G130" s="19">
        <v>1540</v>
      </c>
      <c r="H130" s="19"/>
      <c r="I130" s="19">
        <v>0</v>
      </c>
      <c r="J130" s="15"/>
      <c r="K130" s="19">
        <v>0</v>
      </c>
      <c r="L130" s="15"/>
      <c r="M130" s="19">
        <v>0</v>
      </c>
      <c r="N130" s="15"/>
      <c r="O130" s="19">
        <v>0</v>
      </c>
      <c r="P130" s="42"/>
      <c r="Q130" s="39"/>
    </row>
    <row r="131" spans="1:17" s="3" customFormat="1" ht="13.5" customHeight="1" x14ac:dyDescent="0.15">
      <c r="A131" s="15" t="s">
        <v>271</v>
      </c>
      <c r="B131" s="16"/>
      <c r="C131" s="19">
        <f t="shared" si="5"/>
        <v>23256</v>
      </c>
      <c r="D131" s="19"/>
      <c r="E131" s="19">
        <v>16081</v>
      </c>
      <c r="F131" s="19"/>
      <c r="G131" s="19">
        <v>7075</v>
      </c>
      <c r="H131" s="19"/>
      <c r="I131" s="19">
        <v>0</v>
      </c>
      <c r="J131" s="15"/>
      <c r="K131" s="19">
        <v>100</v>
      </c>
      <c r="L131" s="15"/>
      <c r="M131" s="19">
        <v>0</v>
      </c>
      <c r="N131" s="15"/>
      <c r="O131" s="19">
        <v>0</v>
      </c>
      <c r="P131" s="42"/>
      <c r="Q131" s="39"/>
    </row>
    <row r="132" spans="1:17" s="3" customFormat="1" ht="13.5" customHeight="1" x14ac:dyDescent="0.15">
      <c r="A132" s="15" t="s">
        <v>269</v>
      </c>
      <c r="B132" s="16"/>
      <c r="C132" s="28">
        <f>SUM(C124:C131)</f>
        <v>544608</v>
      </c>
      <c r="D132" s="19"/>
      <c r="E132" s="28">
        <f>SUM(E124:E131)</f>
        <v>380159</v>
      </c>
      <c r="F132" s="19"/>
      <c r="G132" s="28">
        <f>SUM(G124:G131)</f>
        <v>138892</v>
      </c>
      <c r="H132" s="19"/>
      <c r="I132" s="28">
        <f>SUM(I124:I131)</f>
        <v>184</v>
      </c>
      <c r="J132" s="15"/>
      <c r="K132" s="28">
        <f>SUM(K124:K131)</f>
        <v>25373</v>
      </c>
      <c r="L132" s="15"/>
      <c r="M132" s="28">
        <f>SUM(M124:M131)</f>
        <v>0</v>
      </c>
      <c r="N132" s="15"/>
      <c r="O132" s="28">
        <f>SUM(O124:O131)</f>
        <v>0</v>
      </c>
      <c r="P132" s="42"/>
      <c r="Q132" s="39"/>
    </row>
    <row r="133" spans="1:17" s="3" customFormat="1" ht="13.5" customHeight="1" x14ac:dyDescent="0.15">
      <c r="A133" s="15"/>
      <c r="B133" s="16" t="s">
        <v>4</v>
      </c>
      <c r="C133" s="15"/>
      <c r="D133" s="19"/>
      <c r="E133" s="15"/>
      <c r="F133" s="19"/>
      <c r="G133" s="15"/>
      <c r="H133" s="19"/>
      <c r="I133" s="15"/>
      <c r="J133" s="15"/>
      <c r="K133" s="15"/>
      <c r="L133" s="15"/>
      <c r="M133" s="15"/>
      <c r="N133" s="15"/>
      <c r="O133" s="15"/>
      <c r="P133" s="42"/>
      <c r="Q133" s="39"/>
    </row>
    <row r="134" spans="1:17" s="3" customFormat="1" ht="13.5" customHeight="1" x14ac:dyDescent="0.15">
      <c r="A134" s="15" t="s">
        <v>315</v>
      </c>
      <c r="B134" s="16" t="s">
        <v>4</v>
      </c>
      <c r="C134" s="17">
        <f>SUM(E134:O134)</f>
        <v>-1703</v>
      </c>
      <c r="D134" s="19"/>
      <c r="E134" s="17">
        <v>-1182</v>
      </c>
      <c r="F134" s="19"/>
      <c r="G134" s="17">
        <v>-520</v>
      </c>
      <c r="H134" s="19"/>
      <c r="I134" s="17">
        <v>0</v>
      </c>
      <c r="J134" s="15"/>
      <c r="K134" s="17">
        <v>0</v>
      </c>
      <c r="L134" s="15"/>
      <c r="M134" s="20">
        <v>0</v>
      </c>
      <c r="N134" s="15"/>
      <c r="O134" s="20">
        <v>-1</v>
      </c>
      <c r="P134" s="42"/>
      <c r="Q134" s="39"/>
    </row>
    <row r="135" spans="1:17" s="3" customFormat="1" ht="13.5" customHeight="1" x14ac:dyDescent="0.15">
      <c r="A135" s="15"/>
      <c r="B135" s="16"/>
      <c r="C135" s="15"/>
      <c r="D135" s="19"/>
      <c r="E135" s="15"/>
      <c r="F135" s="19"/>
      <c r="G135" s="15"/>
      <c r="H135" s="19"/>
      <c r="I135" s="15"/>
      <c r="J135" s="15"/>
      <c r="K135" s="15"/>
      <c r="L135" s="15"/>
      <c r="M135" s="15"/>
      <c r="N135" s="15"/>
      <c r="O135" s="15"/>
      <c r="P135" s="42"/>
      <c r="Q135" s="39"/>
    </row>
    <row r="136" spans="1:17" s="3" customFormat="1" ht="13.5" customHeight="1" x14ac:dyDescent="0.15">
      <c r="A136" s="15" t="s">
        <v>246</v>
      </c>
      <c r="B136" s="16" t="s">
        <v>4</v>
      </c>
      <c r="C136" s="17">
        <f>SUM(E136:O136)</f>
        <v>614574</v>
      </c>
      <c r="D136" s="19"/>
      <c r="E136" s="17">
        <v>-3319</v>
      </c>
      <c r="F136" s="19"/>
      <c r="G136" s="17">
        <v>-1477</v>
      </c>
      <c r="H136" s="19"/>
      <c r="I136" s="17">
        <v>8164</v>
      </c>
      <c r="J136" s="15"/>
      <c r="K136" s="17">
        <v>611206</v>
      </c>
      <c r="L136" s="15"/>
      <c r="M136" s="20">
        <v>0</v>
      </c>
      <c r="N136" s="15"/>
      <c r="O136" s="20">
        <v>0</v>
      </c>
      <c r="P136" s="42"/>
      <c r="Q136" s="39"/>
    </row>
    <row r="137" spans="1:17" s="3" customFormat="1" ht="13.5" customHeight="1" x14ac:dyDescent="0.15">
      <c r="A137" s="15"/>
      <c r="B137" s="16"/>
      <c r="C137" s="15"/>
      <c r="D137" s="19"/>
      <c r="E137" s="15"/>
      <c r="F137" s="19"/>
      <c r="G137" s="15"/>
      <c r="H137" s="19"/>
      <c r="I137" s="15"/>
      <c r="J137" s="15"/>
      <c r="K137" s="15"/>
      <c r="L137" s="15"/>
      <c r="M137" s="15"/>
      <c r="N137" s="15"/>
      <c r="O137" s="15"/>
      <c r="P137" s="42"/>
      <c r="Q137" s="39"/>
    </row>
    <row r="138" spans="1:17" s="3" customFormat="1" ht="13.5" customHeight="1" x14ac:dyDescent="0.15">
      <c r="A138" s="15" t="s">
        <v>48</v>
      </c>
      <c r="B138" s="16" t="s">
        <v>4</v>
      </c>
      <c r="C138" s="17">
        <f>SUM(E138:O138)</f>
        <v>255416</v>
      </c>
      <c r="D138" s="19"/>
      <c r="E138" s="17">
        <v>168076</v>
      </c>
      <c r="F138" s="19"/>
      <c r="G138" s="17">
        <v>53277</v>
      </c>
      <c r="H138" s="19"/>
      <c r="I138" s="17">
        <v>4565</v>
      </c>
      <c r="J138" s="15"/>
      <c r="K138" s="17">
        <v>18780</v>
      </c>
      <c r="L138" s="15"/>
      <c r="M138" s="20">
        <v>10396</v>
      </c>
      <c r="N138" s="15"/>
      <c r="O138" s="20">
        <v>322</v>
      </c>
      <c r="P138" s="42"/>
      <c r="Q138" s="39"/>
    </row>
    <row r="139" spans="1:17" s="3" customFormat="1" ht="13.5" customHeight="1" x14ac:dyDescent="0.15">
      <c r="A139" s="15"/>
      <c r="B139" s="16" t="s">
        <v>4</v>
      </c>
      <c r="C139" s="15"/>
      <c r="D139" s="19"/>
      <c r="E139" s="15"/>
      <c r="F139" s="19"/>
      <c r="G139" s="15"/>
      <c r="H139" s="19"/>
      <c r="I139" s="15"/>
      <c r="J139" s="15"/>
      <c r="K139" s="15"/>
      <c r="L139" s="15"/>
      <c r="M139" s="15"/>
      <c r="N139" s="15"/>
      <c r="O139" s="15"/>
      <c r="P139" s="42"/>
      <c r="Q139" s="39"/>
    </row>
    <row r="140" spans="1:17" s="3" customFormat="1" ht="13.5" customHeight="1" x14ac:dyDescent="0.15">
      <c r="A140" s="15" t="s">
        <v>8</v>
      </c>
      <c r="B140" s="16" t="s">
        <v>4</v>
      </c>
      <c r="C140" s="15"/>
      <c r="D140" s="19"/>
      <c r="E140" s="15"/>
      <c r="F140" s="19"/>
      <c r="G140" s="15"/>
      <c r="H140" s="19"/>
      <c r="I140" s="15"/>
      <c r="J140" s="15"/>
      <c r="K140" s="15"/>
      <c r="L140" s="15"/>
      <c r="M140" s="15"/>
      <c r="N140" s="15"/>
      <c r="O140" s="15"/>
      <c r="P140" s="42"/>
      <c r="Q140" s="39"/>
    </row>
    <row r="141" spans="1:17" s="3" customFormat="1" ht="13.5" customHeight="1" x14ac:dyDescent="0.15">
      <c r="A141" s="15" t="s">
        <v>49</v>
      </c>
      <c r="B141" s="16" t="s">
        <v>4</v>
      </c>
      <c r="C141" s="15">
        <f>SUM(E141:O141)</f>
        <v>78549</v>
      </c>
      <c r="D141" s="19"/>
      <c r="E141" s="15">
        <v>7500</v>
      </c>
      <c r="F141" s="19"/>
      <c r="G141" s="15">
        <v>1373</v>
      </c>
      <c r="H141" s="19"/>
      <c r="I141" s="15">
        <v>0</v>
      </c>
      <c r="J141" s="15"/>
      <c r="K141" s="15">
        <v>64676</v>
      </c>
      <c r="L141" s="15"/>
      <c r="M141" s="15">
        <v>5000</v>
      </c>
      <c r="N141" s="15"/>
      <c r="O141" s="15">
        <v>0</v>
      </c>
      <c r="P141" s="42"/>
      <c r="Q141" s="39"/>
    </row>
    <row r="142" spans="1:17" s="3" customFormat="1" ht="13.5" customHeight="1" x14ac:dyDescent="0.15">
      <c r="A142" s="15" t="s">
        <v>22</v>
      </c>
      <c r="B142" s="16" t="s">
        <v>4</v>
      </c>
      <c r="C142" s="15">
        <f>SUM(E142:O142)</f>
        <v>97598</v>
      </c>
      <c r="D142" s="19"/>
      <c r="E142" s="15">
        <v>24173</v>
      </c>
      <c r="F142" s="19"/>
      <c r="G142" s="15">
        <v>3912</v>
      </c>
      <c r="H142" s="19"/>
      <c r="I142" s="15">
        <v>31331</v>
      </c>
      <c r="J142" s="15"/>
      <c r="K142" s="15">
        <v>28658</v>
      </c>
      <c r="L142" s="15"/>
      <c r="M142" s="15">
        <v>8675</v>
      </c>
      <c r="N142" s="15"/>
      <c r="O142" s="15">
        <v>849</v>
      </c>
      <c r="P142" s="42"/>
      <c r="Q142" s="39"/>
    </row>
    <row r="143" spans="1:17" s="3" customFormat="1" ht="13.5" customHeight="1" x14ac:dyDescent="0.15">
      <c r="A143" s="15" t="s">
        <v>159</v>
      </c>
      <c r="B143" s="16" t="s">
        <v>4</v>
      </c>
      <c r="C143" s="15">
        <f>SUM(E143:O143)</f>
        <v>374276</v>
      </c>
      <c r="D143" s="19"/>
      <c r="E143" s="15">
        <v>43119</v>
      </c>
      <c r="F143" s="19"/>
      <c r="G143" s="15">
        <v>7777</v>
      </c>
      <c r="H143" s="19"/>
      <c r="I143" s="15">
        <v>105025</v>
      </c>
      <c r="J143" s="15"/>
      <c r="K143" s="15">
        <v>216456</v>
      </c>
      <c r="L143" s="15"/>
      <c r="M143" s="15">
        <v>1899</v>
      </c>
      <c r="N143" s="15"/>
      <c r="O143" s="15">
        <v>0</v>
      </c>
      <c r="P143" s="42"/>
      <c r="Q143" s="39"/>
    </row>
    <row r="144" spans="1:17" s="3" customFormat="1" ht="13.5" customHeight="1" x14ac:dyDescent="0.15">
      <c r="A144" s="15" t="s">
        <v>138</v>
      </c>
      <c r="B144" s="16" t="s">
        <v>4</v>
      </c>
      <c r="C144" s="15">
        <f>SUM(E144:O144)</f>
        <v>49693</v>
      </c>
      <c r="D144" s="19"/>
      <c r="E144" s="15">
        <v>15471</v>
      </c>
      <c r="F144" s="19"/>
      <c r="G144" s="15">
        <v>2336</v>
      </c>
      <c r="H144" s="19"/>
      <c r="I144" s="15">
        <v>7320</v>
      </c>
      <c r="J144" s="15"/>
      <c r="K144" s="15">
        <v>24566</v>
      </c>
      <c r="L144" s="15"/>
      <c r="M144" s="20">
        <v>0</v>
      </c>
      <c r="N144" s="15"/>
      <c r="O144" s="20">
        <v>0</v>
      </c>
      <c r="P144" s="42"/>
      <c r="Q144" s="39"/>
    </row>
    <row r="145" spans="1:17" s="3" customFormat="1" ht="13.5" customHeight="1" x14ac:dyDescent="0.15">
      <c r="A145" s="15" t="s">
        <v>96</v>
      </c>
      <c r="B145" s="16" t="s">
        <v>4</v>
      </c>
      <c r="C145" s="28">
        <f>SUM(C141:C144)</f>
        <v>600116</v>
      </c>
      <c r="D145" s="19"/>
      <c r="E145" s="28">
        <f>SUM(E141:E144)</f>
        <v>90263</v>
      </c>
      <c r="F145" s="19"/>
      <c r="G145" s="28">
        <f>SUM(G141:G144)</f>
        <v>15398</v>
      </c>
      <c r="H145" s="19"/>
      <c r="I145" s="28">
        <f>SUM(I141:I144)</f>
        <v>143676</v>
      </c>
      <c r="J145" s="15"/>
      <c r="K145" s="18">
        <f>SUM(K141:K144)</f>
        <v>334356</v>
      </c>
      <c r="L145" s="15"/>
      <c r="M145" s="17">
        <f>SUM(M141:M144)</f>
        <v>15574</v>
      </c>
      <c r="N145" s="15"/>
      <c r="O145" s="17">
        <f>SUM(O141:O144)</f>
        <v>849</v>
      </c>
      <c r="P145" s="42"/>
      <c r="Q145" s="39"/>
    </row>
    <row r="146" spans="1:17" s="3" customFormat="1" ht="13.5" customHeight="1" x14ac:dyDescent="0.15">
      <c r="A146" s="15"/>
      <c r="B146" s="16" t="s">
        <v>4</v>
      </c>
      <c r="C146" s="15"/>
      <c r="D146" s="19"/>
      <c r="E146" s="15"/>
      <c r="F146" s="19"/>
      <c r="G146" s="15"/>
      <c r="H146" s="19"/>
      <c r="I146" s="15"/>
      <c r="J146" s="15"/>
      <c r="K146" s="15"/>
      <c r="L146" s="15"/>
      <c r="M146" s="15"/>
      <c r="N146" s="15"/>
      <c r="O146" s="15"/>
      <c r="P146" s="42"/>
      <c r="Q146" s="39"/>
    </row>
    <row r="147" spans="1:17" s="3" customFormat="1" ht="13.5" customHeight="1" x14ac:dyDescent="0.15">
      <c r="A147" s="15" t="s">
        <v>292</v>
      </c>
      <c r="B147" s="16" t="s">
        <v>4</v>
      </c>
      <c r="C147" s="17">
        <f>SUM(E147:O147)</f>
        <v>10696182</v>
      </c>
      <c r="D147" s="19"/>
      <c r="E147" s="17">
        <v>4018880</v>
      </c>
      <c r="F147" s="19"/>
      <c r="G147" s="17">
        <v>1324805</v>
      </c>
      <c r="H147" s="19"/>
      <c r="I147" s="17">
        <v>73661</v>
      </c>
      <c r="J147" s="15"/>
      <c r="K147" s="17">
        <v>5056547</v>
      </c>
      <c r="L147" s="15"/>
      <c r="M147" s="20">
        <v>222289</v>
      </c>
      <c r="N147" s="15"/>
      <c r="O147" s="20">
        <v>0</v>
      </c>
      <c r="P147" s="42"/>
      <c r="Q147" s="39"/>
    </row>
    <row r="148" spans="1:17" s="3" customFormat="1" ht="13.5" customHeight="1" x14ac:dyDescent="0.15">
      <c r="A148" s="15"/>
      <c r="B148" s="16" t="s">
        <v>4</v>
      </c>
      <c r="C148" s="15"/>
      <c r="D148" s="19"/>
      <c r="E148" s="15"/>
      <c r="F148" s="19"/>
      <c r="G148" s="15"/>
      <c r="H148" s="19"/>
      <c r="I148" s="15"/>
      <c r="J148" s="15"/>
      <c r="K148" s="15"/>
      <c r="L148" s="15"/>
      <c r="M148" s="15"/>
      <c r="N148" s="15"/>
      <c r="O148" s="15"/>
      <c r="P148" s="42"/>
      <c r="Q148" s="39"/>
    </row>
    <row r="149" spans="1:17" s="3" customFormat="1" ht="13.5" customHeight="1" x14ac:dyDescent="0.15">
      <c r="A149" s="15" t="s">
        <v>188</v>
      </c>
      <c r="B149" s="19"/>
      <c r="C149" s="15" t="s">
        <v>4</v>
      </c>
      <c r="D149" s="19"/>
      <c r="E149" s="15" t="s">
        <v>4</v>
      </c>
      <c r="F149" s="19"/>
      <c r="G149" s="15" t="s">
        <v>4</v>
      </c>
      <c r="H149" s="19"/>
      <c r="I149" s="15" t="s">
        <v>4</v>
      </c>
      <c r="J149" s="15"/>
      <c r="K149" s="15"/>
      <c r="L149" s="15"/>
      <c r="M149" s="15" t="s">
        <v>4</v>
      </c>
      <c r="N149" s="15"/>
      <c r="O149" s="15" t="s">
        <v>4</v>
      </c>
      <c r="P149" s="42"/>
      <c r="Q149" s="39"/>
    </row>
    <row r="150" spans="1:17" s="3" customFormat="1" ht="13.5" customHeight="1" x14ac:dyDescent="0.15">
      <c r="A150" s="15" t="s">
        <v>31</v>
      </c>
      <c r="B150" s="16" t="s">
        <v>4</v>
      </c>
      <c r="C150" s="15">
        <f t="shared" ref="C150:C156" si="6">SUM(E150:O150)</f>
        <v>210702</v>
      </c>
      <c r="D150" s="19"/>
      <c r="E150" s="15">
        <v>55440</v>
      </c>
      <c r="F150" s="19"/>
      <c r="G150" s="15">
        <v>11285</v>
      </c>
      <c r="H150" s="19"/>
      <c r="I150" s="15">
        <v>7736</v>
      </c>
      <c r="J150" s="15"/>
      <c r="K150" s="15">
        <v>133745</v>
      </c>
      <c r="L150" s="15"/>
      <c r="M150" s="15">
        <v>0</v>
      </c>
      <c r="N150" s="15"/>
      <c r="O150" s="15">
        <v>2496</v>
      </c>
      <c r="P150" s="42"/>
      <c r="Q150" s="39"/>
    </row>
    <row r="151" spans="1:17" s="3" customFormat="1" ht="13.5" customHeight="1" x14ac:dyDescent="0.15">
      <c r="A151" s="15" t="s">
        <v>32</v>
      </c>
      <c r="B151" s="16" t="s">
        <v>4</v>
      </c>
      <c r="C151" s="15">
        <f t="shared" si="6"/>
        <v>38945</v>
      </c>
      <c r="D151" s="19"/>
      <c r="E151" s="15">
        <v>29476</v>
      </c>
      <c r="F151" s="19"/>
      <c r="G151" s="15">
        <v>6789</v>
      </c>
      <c r="H151" s="19"/>
      <c r="I151" s="15">
        <v>0</v>
      </c>
      <c r="J151" s="15"/>
      <c r="K151" s="15">
        <v>156</v>
      </c>
      <c r="L151" s="15"/>
      <c r="M151" s="15">
        <v>2524</v>
      </c>
      <c r="N151" s="15"/>
      <c r="O151" s="15">
        <v>0</v>
      </c>
      <c r="P151" s="42"/>
      <c r="Q151" s="39"/>
    </row>
    <row r="152" spans="1:17" s="3" customFormat="1" ht="13.5" customHeight="1" x14ac:dyDescent="0.15">
      <c r="A152" s="15" t="s">
        <v>33</v>
      </c>
      <c r="B152" s="16"/>
      <c r="C152" s="15">
        <f t="shared" si="6"/>
        <v>179231</v>
      </c>
      <c r="D152" s="19"/>
      <c r="E152" s="15">
        <v>59299</v>
      </c>
      <c r="F152" s="19"/>
      <c r="G152" s="15">
        <v>10241</v>
      </c>
      <c r="H152" s="19"/>
      <c r="I152" s="15">
        <v>55970</v>
      </c>
      <c r="J152" s="15"/>
      <c r="K152" s="15">
        <v>47711</v>
      </c>
      <c r="L152" s="15"/>
      <c r="M152" s="15">
        <v>3970</v>
      </c>
      <c r="N152" s="15"/>
      <c r="O152" s="15">
        <v>2040</v>
      </c>
      <c r="P152" s="42"/>
      <c r="Q152" s="39"/>
    </row>
    <row r="153" spans="1:17" s="3" customFormat="1" ht="13.5" customHeight="1" x14ac:dyDescent="0.15">
      <c r="A153" s="15" t="s">
        <v>22</v>
      </c>
      <c r="B153" s="16" t="s">
        <v>4</v>
      </c>
      <c r="C153" s="15">
        <f t="shared" si="6"/>
        <v>116529</v>
      </c>
      <c r="D153" s="19"/>
      <c r="E153" s="15">
        <v>106081</v>
      </c>
      <c r="F153" s="19"/>
      <c r="G153" s="15">
        <v>1760</v>
      </c>
      <c r="H153" s="19"/>
      <c r="I153" s="15">
        <v>1592</v>
      </c>
      <c r="J153" s="15"/>
      <c r="K153" s="15">
        <v>2196</v>
      </c>
      <c r="L153" s="15"/>
      <c r="M153" s="15">
        <v>0</v>
      </c>
      <c r="N153" s="15"/>
      <c r="O153" s="15">
        <v>4900</v>
      </c>
      <c r="P153" s="42"/>
      <c r="Q153" s="39"/>
    </row>
    <row r="154" spans="1:17" s="3" customFormat="1" ht="13.5" customHeight="1" x14ac:dyDescent="0.15">
      <c r="A154" s="15" t="s">
        <v>28</v>
      </c>
      <c r="B154" s="16"/>
      <c r="C154" s="15">
        <f t="shared" si="6"/>
        <v>18185</v>
      </c>
      <c r="D154" s="19"/>
      <c r="E154" s="15">
        <v>13031</v>
      </c>
      <c r="F154" s="19"/>
      <c r="G154" s="15">
        <v>-2450</v>
      </c>
      <c r="H154" s="19"/>
      <c r="I154" s="15">
        <v>0</v>
      </c>
      <c r="J154" s="15"/>
      <c r="K154" s="15">
        <v>8741</v>
      </c>
      <c r="L154" s="15"/>
      <c r="M154" s="15">
        <v>0</v>
      </c>
      <c r="N154" s="15"/>
      <c r="O154" s="15">
        <v>-1137</v>
      </c>
      <c r="P154" s="42"/>
      <c r="Q154" s="39"/>
    </row>
    <row r="155" spans="1:17" s="3" customFormat="1" ht="13.5" customHeight="1" x14ac:dyDescent="0.15">
      <c r="A155" s="15" t="s">
        <v>167</v>
      </c>
      <c r="B155" s="16"/>
      <c r="C155" s="15">
        <f t="shared" si="6"/>
        <v>20393</v>
      </c>
      <c r="D155" s="19"/>
      <c r="E155" s="15">
        <v>13322</v>
      </c>
      <c r="F155" s="19"/>
      <c r="G155" s="15">
        <v>0</v>
      </c>
      <c r="H155" s="19"/>
      <c r="I155" s="15">
        <v>6683</v>
      </c>
      <c r="J155" s="15"/>
      <c r="K155" s="15">
        <v>388</v>
      </c>
      <c r="L155" s="15"/>
      <c r="M155" s="15">
        <v>0</v>
      </c>
      <c r="N155" s="15"/>
      <c r="O155" s="15">
        <v>0</v>
      </c>
      <c r="P155" s="42"/>
      <c r="Q155" s="39"/>
    </row>
    <row r="156" spans="1:17" s="3" customFormat="1" ht="13.5" customHeight="1" x14ac:dyDescent="0.15">
      <c r="A156" s="15" t="s">
        <v>34</v>
      </c>
      <c r="B156" s="16" t="s">
        <v>4</v>
      </c>
      <c r="C156" s="15">
        <f t="shared" si="6"/>
        <v>220817</v>
      </c>
      <c r="D156" s="19"/>
      <c r="E156" s="15">
        <v>125965</v>
      </c>
      <c r="F156" s="19"/>
      <c r="G156" s="15">
        <v>36965</v>
      </c>
      <c r="H156" s="19"/>
      <c r="I156" s="15">
        <v>50</v>
      </c>
      <c r="J156" s="15"/>
      <c r="K156" s="17">
        <v>334</v>
      </c>
      <c r="L156" s="15"/>
      <c r="M156" s="20">
        <v>0</v>
      </c>
      <c r="N156" s="15"/>
      <c r="O156" s="20">
        <v>57503</v>
      </c>
      <c r="P156" s="42"/>
      <c r="Q156" s="39"/>
    </row>
    <row r="157" spans="1:17" s="3" customFormat="1" ht="13.5" customHeight="1" x14ac:dyDescent="0.15">
      <c r="A157" s="15" t="s">
        <v>189</v>
      </c>
      <c r="B157" s="16" t="s">
        <v>4</v>
      </c>
      <c r="C157" s="28">
        <f>SUM(C150:C156)</f>
        <v>804802</v>
      </c>
      <c r="D157" s="19"/>
      <c r="E157" s="28">
        <f>SUM(E150:E156)</f>
        <v>402614</v>
      </c>
      <c r="F157" s="19"/>
      <c r="G157" s="28">
        <f>SUM(G150:G156)</f>
        <v>64590</v>
      </c>
      <c r="H157" s="19"/>
      <c r="I157" s="28">
        <f>SUM(I150:I156)</f>
        <v>72031</v>
      </c>
      <c r="J157" s="15"/>
      <c r="K157" s="18">
        <f>SUM(K150:K156)</f>
        <v>193271</v>
      </c>
      <c r="L157" s="15"/>
      <c r="M157" s="17">
        <f>SUM(M150:M156)</f>
        <v>6494</v>
      </c>
      <c r="N157" s="15"/>
      <c r="O157" s="17">
        <f>SUM(O150:O156)</f>
        <v>65802</v>
      </c>
      <c r="P157" s="42"/>
      <c r="Q157" s="39"/>
    </row>
    <row r="158" spans="1:17" s="3" customFormat="1" ht="13.5" customHeight="1" x14ac:dyDescent="0.15">
      <c r="A158" s="15"/>
      <c r="B158" s="16" t="s">
        <v>4</v>
      </c>
      <c r="C158" s="15"/>
      <c r="D158" s="19"/>
      <c r="E158" s="15"/>
      <c r="F158" s="19"/>
      <c r="G158" s="15"/>
      <c r="H158" s="19"/>
      <c r="I158" s="15"/>
      <c r="J158" s="15"/>
      <c r="K158" s="15"/>
      <c r="L158" s="15"/>
      <c r="M158" s="15"/>
      <c r="N158" s="15"/>
      <c r="O158" s="15"/>
      <c r="P158" s="42"/>
      <c r="Q158" s="39"/>
    </row>
    <row r="159" spans="1:17" s="3" customFormat="1" ht="13.5" customHeight="1" x14ac:dyDescent="0.15">
      <c r="A159" s="15" t="s">
        <v>213</v>
      </c>
      <c r="B159" s="16"/>
      <c r="C159" s="15"/>
      <c r="D159" s="19"/>
      <c r="E159" s="15"/>
      <c r="F159" s="19"/>
      <c r="G159" s="15"/>
      <c r="H159" s="19"/>
      <c r="I159" s="15"/>
      <c r="J159" s="15"/>
      <c r="K159" s="15"/>
      <c r="L159" s="15"/>
      <c r="M159" s="15"/>
      <c r="N159" s="15"/>
      <c r="O159" s="15"/>
      <c r="P159" s="42"/>
      <c r="Q159" s="39"/>
    </row>
    <row r="160" spans="1:17" s="3" customFormat="1" ht="13.5" customHeight="1" x14ac:dyDescent="0.15">
      <c r="A160" s="15" t="s">
        <v>118</v>
      </c>
      <c r="B160" s="16"/>
      <c r="C160" s="15">
        <f>SUM(E160:O160)</f>
        <v>3099045</v>
      </c>
      <c r="D160" s="19"/>
      <c r="E160" s="15">
        <v>852592</v>
      </c>
      <c r="F160" s="19"/>
      <c r="G160" s="15">
        <v>246174</v>
      </c>
      <c r="H160" s="19"/>
      <c r="I160" s="15">
        <v>28417</v>
      </c>
      <c r="J160" s="15"/>
      <c r="K160" s="15">
        <v>1837962</v>
      </c>
      <c r="L160" s="15"/>
      <c r="M160" s="15">
        <v>129655</v>
      </c>
      <c r="N160" s="15"/>
      <c r="O160" s="15">
        <v>4245</v>
      </c>
      <c r="P160" s="42"/>
      <c r="Q160" s="39"/>
    </row>
    <row r="161" spans="1:17" s="3" customFormat="1" ht="13.5" customHeight="1" x14ac:dyDescent="0.15">
      <c r="A161" s="15" t="s">
        <v>22</v>
      </c>
      <c r="B161" s="16"/>
      <c r="C161" s="15">
        <f>SUM(E161:O161)</f>
        <v>581503</v>
      </c>
      <c r="D161" s="19"/>
      <c r="E161" s="15">
        <v>315228</v>
      </c>
      <c r="F161" s="19"/>
      <c r="G161" s="15">
        <v>134310</v>
      </c>
      <c r="H161" s="19"/>
      <c r="I161" s="15">
        <v>36673</v>
      </c>
      <c r="J161" s="15"/>
      <c r="K161" s="15">
        <v>93943</v>
      </c>
      <c r="L161" s="15"/>
      <c r="M161" s="15">
        <v>1349</v>
      </c>
      <c r="N161" s="15"/>
      <c r="O161" s="15">
        <v>0</v>
      </c>
      <c r="P161" s="42"/>
      <c r="Q161" s="39"/>
    </row>
    <row r="162" spans="1:17" s="3" customFormat="1" ht="13.5" customHeight="1" x14ac:dyDescent="0.15">
      <c r="A162" s="15" t="s">
        <v>119</v>
      </c>
      <c r="B162" s="16"/>
      <c r="C162" s="15">
        <f>SUM(E162:O162)</f>
        <v>25669523</v>
      </c>
      <c r="D162" s="19"/>
      <c r="E162" s="15">
        <v>9596272</v>
      </c>
      <c r="F162" s="19"/>
      <c r="G162" s="15">
        <v>1924751</v>
      </c>
      <c r="H162" s="19"/>
      <c r="I162" s="15">
        <v>4166690</v>
      </c>
      <c r="J162" s="15"/>
      <c r="K162" s="19">
        <v>4546247</v>
      </c>
      <c r="L162" s="15"/>
      <c r="M162" s="15">
        <v>174730</v>
      </c>
      <c r="N162" s="15"/>
      <c r="O162" s="15">
        <v>5260833</v>
      </c>
      <c r="P162" s="42"/>
      <c r="Q162" s="39"/>
    </row>
    <row r="163" spans="1:17" s="3" customFormat="1" ht="13.5" customHeight="1" x14ac:dyDescent="0.15">
      <c r="A163" s="15" t="s">
        <v>214</v>
      </c>
      <c r="B163" s="16"/>
      <c r="C163" s="18">
        <f>SUM(C160:C162)</f>
        <v>29350071</v>
      </c>
      <c r="D163" s="19"/>
      <c r="E163" s="18">
        <f>SUM(E160:E162)</f>
        <v>10764092</v>
      </c>
      <c r="F163" s="19"/>
      <c r="G163" s="18">
        <f>SUM(G160:G162)</f>
        <v>2305235</v>
      </c>
      <c r="H163" s="19"/>
      <c r="I163" s="18">
        <f>SUM(I160:I162)</f>
        <v>4231780</v>
      </c>
      <c r="J163" s="15"/>
      <c r="K163" s="18">
        <f>SUM(K160:K162)</f>
        <v>6478152</v>
      </c>
      <c r="L163" s="15"/>
      <c r="M163" s="18">
        <f>SUM(M160:M162)</f>
        <v>305734</v>
      </c>
      <c r="N163" s="15"/>
      <c r="O163" s="18">
        <f>SUM(O160:O162)</f>
        <v>5265078</v>
      </c>
      <c r="P163" s="42"/>
      <c r="Q163" s="39"/>
    </row>
    <row r="164" spans="1:17" s="3" customFormat="1" ht="13.5" customHeight="1" x14ac:dyDescent="0.15">
      <c r="A164" s="15"/>
      <c r="B164" s="16"/>
      <c r="C164" s="15"/>
      <c r="D164" s="19"/>
      <c r="E164" s="15"/>
      <c r="F164" s="19"/>
      <c r="G164" s="15"/>
      <c r="H164" s="19"/>
      <c r="I164" s="15"/>
      <c r="J164" s="15"/>
      <c r="K164" s="15"/>
      <c r="L164" s="15"/>
      <c r="M164" s="15"/>
      <c r="N164" s="15"/>
      <c r="O164" s="15"/>
      <c r="P164" s="42"/>
      <c r="Q164" s="39"/>
    </row>
    <row r="165" spans="1:17" s="3" customFormat="1" ht="13.5" customHeight="1" x14ac:dyDescent="0.15">
      <c r="A165" s="15" t="s">
        <v>178</v>
      </c>
      <c r="B165" s="16"/>
      <c r="C165" s="17">
        <f>SUM(E165:O165)</f>
        <v>528864</v>
      </c>
      <c r="D165" s="19"/>
      <c r="E165" s="17">
        <v>206174</v>
      </c>
      <c r="F165" s="19"/>
      <c r="G165" s="17">
        <v>59693</v>
      </c>
      <c r="H165" s="19"/>
      <c r="I165" s="17">
        <v>28074</v>
      </c>
      <c r="J165" s="15"/>
      <c r="K165" s="17">
        <v>194717</v>
      </c>
      <c r="L165" s="15"/>
      <c r="M165" s="20">
        <v>0</v>
      </c>
      <c r="N165" s="15"/>
      <c r="O165" s="20">
        <v>40206</v>
      </c>
      <c r="P165" s="42"/>
      <c r="Q165" s="39"/>
    </row>
    <row r="166" spans="1:17" s="3" customFormat="1" ht="13.5" customHeight="1" x14ac:dyDescent="0.15">
      <c r="A166" s="15"/>
      <c r="B166" s="16" t="s">
        <v>4</v>
      </c>
      <c r="C166" s="15"/>
      <c r="D166" s="19"/>
      <c r="E166" s="15"/>
      <c r="F166" s="19"/>
      <c r="G166" s="15"/>
      <c r="H166" s="19"/>
      <c r="I166" s="15"/>
      <c r="J166" s="15"/>
      <c r="K166" s="15"/>
      <c r="L166" s="15"/>
      <c r="M166" s="15"/>
      <c r="N166" s="15"/>
      <c r="O166" s="15"/>
      <c r="P166" s="42"/>
      <c r="Q166" s="39"/>
    </row>
    <row r="167" spans="1:17" s="3" customFormat="1" ht="13.5" customHeight="1" x14ac:dyDescent="0.15">
      <c r="A167" s="15" t="s">
        <v>50</v>
      </c>
      <c r="B167" s="16" t="s">
        <v>4</v>
      </c>
      <c r="C167" s="17">
        <f>SUM(E167:O167)</f>
        <v>19362</v>
      </c>
      <c r="D167" s="19"/>
      <c r="E167" s="17">
        <v>13446</v>
      </c>
      <c r="F167" s="19"/>
      <c r="G167" s="17">
        <v>5916</v>
      </c>
      <c r="H167" s="19"/>
      <c r="I167" s="17">
        <v>0</v>
      </c>
      <c r="J167" s="15"/>
      <c r="K167" s="17">
        <v>0</v>
      </c>
      <c r="L167" s="15"/>
      <c r="M167" s="20">
        <v>0</v>
      </c>
      <c r="N167" s="15"/>
      <c r="O167" s="20">
        <v>0</v>
      </c>
      <c r="P167" s="42"/>
      <c r="Q167" s="39"/>
    </row>
    <row r="168" spans="1:17" s="3" customFormat="1" ht="13.5" customHeight="1" x14ac:dyDescent="0.15">
      <c r="A168" s="15"/>
      <c r="B168" s="16" t="s">
        <v>4</v>
      </c>
      <c r="C168" s="15"/>
      <c r="D168" s="19"/>
      <c r="E168" s="15"/>
      <c r="F168" s="19"/>
      <c r="G168" s="15"/>
      <c r="H168" s="19"/>
      <c r="I168" s="15"/>
      <c r="J168" s="15"/>
      <c r="K168" s="15"/>
      <c r="L168" s="15"/>
      <c r="M168" s="15"/>
      <c r="N168" s="15"/>
      <c r="O168" s="15"/>
      <c r="P168" s="42"/>
      <c r="Q168" s="39"/>
    </row>
    <row r="169" spans="1:17" s="3" customFormat="1" ht="13.5" customHeight="1" x14ac:dyDescent="0.15">
      <c r="A169" s="15" t="s">
        <v>51</v>
      </c>
      <c r="B169" s="16" t="s">
        <v>4</v>
      </c>
      <c r="C169" s="17">
        <f>SUM(E169:O169)</f>
        <v>3615650</v>
      </c>
      <c r="D169" s="19"/>
      <c r="E169" s="17">
        <v>660958</v>
      </c>
      <c r="F169" s="19"/>
      <c r="G169" s="17">
        <v>0</v>
      </c>
      <c r="H169" s="19"/>
      <c r="I169" s="17">
        <v>0</v>
      </c>
      <c r="J169" s="15"/>
      <c r="K169" s="17">
        <v>1877406</v>
      </c>
      <c r="L169" s="15"/>
      <c r="M169" s="20">
        <v>1076567</v>
      </c>
      <c r="N169" s="15"/>
      <c r="O169" s="20">
        <v>719</v>
      </c>
      <c r="P169" s="42"/>
      <c r="Q169" s="39"/>
    </row>
    <row r="170" spans="1:17" s="3" customFormat="1" ht="13.5" customHeight="1" x14ac:dyDescent="0.15">
      <c r="A170" s="15"/>
      <c r="B170" s="16" t="s">
        <v>4</v>
      </c>
      <c r="C170" s="15"/>
      <c r="D170" s="19"/>
      <c r="E170" s="15"/>
      <c r="F170" s="19"/>
      <c r="G170" s="15"/>
      <c r="H170" s="19"/>
      <c r="I170" s="15"/>
      <c r="J170" s="15"/>
      <c r="K170" s="15"/>
      <c r="L170" s="15"/>
      <c r="M170" s="15"/>
      <c r="N170" s="15"/>
      <c r="O170" s="15"/>
      <c r="P170" s="42"/>
      <c r="Q170" s="39"/>
    </row>
    <row r="171" spans="1:17" s="3" customFormat="1" ht="13.5" customHeight="1" x14ac:dyDescent="0.15">
      <c r="A171" s="15" t="s">
        <v>52</v>
      </c>
      <c r="B171" s="16" t="s">
        <v>4</v>
      </c>
      <c r="C171" s="17">
        <f>SUM(E171:O171)</f>
        <v>639316</v>
      </c>
      <c r="D171" s="19"/>
      <c r="E171" s="17">
        <v>368313</v>
      </c>
      <c r="F171" s="19"/>
      <c r="G171" s="17">
        <v>124459</v>
      </c>
      <c r="H171" s="19"/>
      <c r="I171" s="17">
        <v>35430</v>
      </c>
      <c r="J171" s="15"/>
      <c r="K171" s="17">
        <v>54616</v>
      </c>
      <c r="L171" s="15"/>
      <c r="M171" s="20">
        <v>9634</v>
      </c>
      <c r="N171" s="15"/>
      <c r="O171" s="20">
        <v>46864</v>
      </c>
      <c r="P171" s="42"/>
      <c r="Q171" s="39"/>
    </row>
    <row r="172" spans="1:17" s="3" customFormat="1" ht="13.5" customHeight="1" x14ac:dyDescent="0.15">
      <c r="A172" s="15"/>
      <c r="B172" s="16" t="s">
        <v>4</v>
      </c>
      <c r="C172" s="15"/>
      <c r="D172" s="19"/>
      <c r="E172" s="15"/>
      <c r="F172" s="19"/>
      <c r="G172" s="15"/>
      <c r="H172" s="19"/>
      <c r="I172" s="15"/>
      <c r="J172" s="15"/>
      <c r="K172" s="15"/>
      <c r="L172" s="15"/>
      <c r="M172" s="15"/>
      <c r="N172" s="15"/>
      <c r="O172" s="15"/>
      <c r="P172" s="42"/>
      <c r="Q172" s="39"/>
    </row>
    <row r="173" spans="1:17" s="3" customFormat="1" ht="13.5" customHeight="1" x14ac:dyDescent="0.15">
      <c r="A173" s="15" t="s">
        <v>11</v>
      </c>
      <c r="B173" s="16" t="s">
        <v>4</v>
      </c>
      <c r="C173" s="15"/>
      <c r="D173" s="19"/>
      <c r="E173" s="15"/>
      <c r="F173" s="19"/>
      <c r="G173" s="15"/>
      <c r="H173" s="19"/>
      <c r="I173" s="15"/>
      <c r="J173" s="15"/>
      <c r="K173" s="15"/>
      <c r="L173" s="15"/>
      <c r="M173" s="15"/>
      <c r="N173" s="15"/>
      <c r="O173" s="15"/>
      <c r="P173" s="42"/>
      <c r="Q173" s="39"/>
    </row>
    <row r="174" spans="1:17" s="3" customFormat="1" ht="13.5" customHeight="1" x14ac:dyDescent="0.15">
      <c r="A174" s="15" t="s">
        <v>53</v>
      </c>
      <c r="B174" s="16" t="s">
        <v>4</v>
      </c>
      <c r="C174" s="15">
        <f>SUM(E174:O174)</f>
        <v>114729</v>
      </c>
      <c r="D174" s="19"/>
      <c r="E174" s="15">
        <v>45151</v>
      </c>
      <c r="F174" s="19"/>
      <c r="G174" s="15">
        <v>19866</v>
      </c>
      <c r="H174" s="19"/>
      <c r="I174" s="15">
        <v>7531</v>
      </c>
      <c r="J174" s="15"/>
      <c r="K174" s="15">
        <v>41220</v>
      </c>
      <c r="L174" s="15"/>
      <c r="M174" s="15">
        <v>950</v>
      </c>
      <c r="N174" s="15"/>
      <c r="O174" s="15">
        <v>11</v>
      </c>
      <c r="P174" s="42"/>
      <c r="Q174" s="39"/>
    </row>
    <row r="175" spans="1:17" s="3" customFormat="1" ht="13.5" customHeight="1" x14ac:dyDescent="0.15">
      <c r="A175" s="15" t="s">
        <v>243</v>
      </c>
      <c r="B175" s="16"/>
      <c r="C175" s="15">
        <f>SUM(E175:O175)</f>
        <v>335</v>
      </c>
      <c r="D175" s="19"/>
      <c r="E175" s="15">
        <v>0</v>
      </c>
      <c r="F175" s="19"/>
      <c r="G175" s="15">
        <v>0</v>
      </c>
      <c r="H175" s="19"/>
      <c r="I175" s="15">
        <v>0</v>
      </c>
      <c r="J175" s="15"/>
      <c r="K175" s="15">
        <v>335</v>
      </c>
      <c r="L175" s="15"/>
      <c r="M175" s="15">
        <v>0</v>
      </c>
      <c r="N175" s="15"/>
      <c r="O175" s="15">
        <v>0</v>
      </c>
      <c r="P175" s="42"/>
      <c r="Q175" s="39"/>
    </row>
    <row r="176" spans="1:17" s="3" customFormat="1" ht="13.5" customHeight="1" x14ac:dyDescent="0.15">
      <c r="A176" s="15" t="s">
        <v>22</v>
      </c>
      <c r="B176" s="16" t="s">
        <v>4</v>
      </c>
      <c r="C176" s="15">
        <f>SUM(E176:O176)</f>
        <v>81026</v>
      </c>
      <c r="D176" s="19"/>
      <c r="E176" s="15">
        <v>17660</v>
      </c>
      <c r="F176" s="19"/>
      <c r="G176" s="15">
        <v>2050</v>
      </c>
      <c r="H176" s="19"/>
      <c r="I176" s="15">
        <v>4510</v>
      </c>
      <c r="J176" s="15"/>
      <c r="K176" s="15">
        <v>25425</v>
      </c>
      <c r="L176" s="15"/>
      <c r="M176" s="15">
        <v>29510</v>
      </c>
      <c r="N176" s="15"/>
      <c r="O176" s="15">
        <v>1871</v>
      </c>
      <c r="P176" s="42"/>
      <c r="Q176" s="39"/>
    </row>
    <row r="177" spans="1:24" s="3" customFormat="1" ht="13.5" customHeight="1" x14ac:dyDescent="0.15">
      <c r="A177" s="15" t="s">
        <v>91</v>
      </c>
      <c r="B177" s="16"/>
      <c r="C177" s="15">
        <f>SUM(E177:O177)</f>
        <v>73004</v>
      </c>
      <c r="D177" s="19"/>
      <c r="E177" s="15">
        <v>49925</v>
      </c>
      <c r="F177" s="19"/>
      <c r="G177" s="15">
        <v>8243</v>
      </c>
      <c r="H177" s="19"/>
      <c r="I177" s="15">
        <v>4028</v>
      </c>
      <c r="J177" s="15"/>
      <c r="K177" s="15">
        <v>2678</v>
      </c>
      <c r="L177" s="15"/>
      <c r="M177" s="15">
        <v>0</v>
      </c>
      <c r="N177" s="15"/>
      <c r="O177" s="15">
        <v>8130</v>
      </c>
      <c r="P177" s="42"/>
      <c r="Q177" s="39"/>
    </row>
    <row r="178" spans="1:24" s="4" customFormat="1" ht="13.5" customHeight="1" x14ac:dyDescent="0.15">
      <c r="A178" s="15" t="s">
        <v>288</v>
      </c>
      <c r="B178" s="16"/>
      <c r="C178" s="15">
        <f>SUM(E178:O178)</f>
        <v>10672034</v>
      </c>
      <c r="D178" s="19"/>
      <c r="E178" s="15">
        <v>5488094</v>
      </c>
      <c r="F178" s="19"/>
      <c r="G178" s="15">
        <v>2088677</v>
      </c>
      <c r="H178" s="19"/>
      <c r="I178" s="15">
        <v>31411</v>
      </c>
      <c r="J178" s="15"/>
      <c r="K178" s="17">
        <v>2853819</v>
      </c>
      <c r="L178" s="15"/>
      <c r="M178" s="20">
        <v>210033</v>
      </c>
      <c r="N178" s="15"/>
      <c r="O178" s="20">
        <v>0</v>
      </c>
      <c r="P178" s="43"/>
      <c r="Q178" s="44"/>
    </row>
    <row r="179" spans="1:24" s="3" customFormat="1" ht="13.5" customHeight="1" x14ac:dyDescent="0.15">
      <c r="A179" s="15" t="s">
        <v>97</v>
      </c>
      <c r="B179" s="16" t="s">
        <v>4</v>
      </c>
      <c r="C179" s="28">
        <f>SUM(C174:C178)</f>
        <v>10941128</v>
      </c>
      <c r="D179" s="19"/>
      <c r="E179" s="28">
        <f>SUM(E174:E178)</f>
        <v>5600830</v>
      </c>
      <c r="F179" s="19"/>
      <c r="G179" s="28">
        <f>SUM(G174:G178)</f>
        <v>2118836</v>
      </c>
      <c r="H179" s="19"/>
      <c r="I179" s="28">
        <f>SUM(I174:I178)</f>
        <v>47480</v>
      </c>
      <c r="J179" s="15"/>
      <c r="K179" s="18">
        <f>SUM(K174:K178)</f>
        <v>2923477</v>
      </c>
      <c r="L179" s="15"/>
      <c r="M179" s="17">
        <f>SUM(M174:M178)</f>
        <v>240493</v>
      </c>
      <c r="N179" s="15"/>
      <c r="O179" s="17">
        <f>SUM(O174:O178)</f>
        <v>10012</v>
      </c>
      <c r="P179" s="42"/>
      <c r="Q179" s="39"/>
    </row>
    <row r="180" spans="1:24" s="3" customFormat="1" ht="13.5" customHeight="1" x14ac:dyDescent="0.15">
      <c r="A180" s="15"/>
      <c r="B180" s="16" t="s">
        <v>4</v>
      </c>
      <c r="C180" s="15"/>
      <c r="D180" s="19"/>
      <c r="E180" s="15"/>
      <c r="F180" s="19"/>
      <c r="G180" s="15"/>
      <c r="H180" s="19"/>
      <c r="I180" s="15"/>
      <c r="J180" s="15"/>
      <c r="K180" s="15"/>
      <c r="L180" s="15"/>
      <c r="M180" s="15"/>
      <c r="N180" s="15"/>
      <c r="O180" s="15"/>
      <c r="P180" s="42"/>
      <c r="Q180" s="39"/>
    </row>
    <row r="181" spans="1:24" s="3" customFormat="1" ht="13.5" customHeight="1" x14ac:dyDescent="0.15">
      <c r="A181" s="15" t="s">
        <v>98</v>
      </c>
      <c r="B181" s="16" t="s">
        <v>4</v>
      </c>
      <c r="C181" s="17">
        <f>SUM(E181:O181)</f>
        <v>70324251</v>
      </c>
      <c r="D181" s="19"/>
      <c r="E181" s="17">
        <f>SUM(E18+E29+E37+E51+E53+E55+E57+E59+E63+E65+E67+E69+E79+E90+E92+E94+E96+E121+E132+E134+E136+E145+E147+E138+E157+E163+E165+E167+E169+E171+E179+E119+E109+E71)</f>
        <v>27982451</v>
      </c>
      <c r="F181" s="19"/>
      <c r="G181" s="17">
        <f>SUM(G18+G29+G37+G51+G53+G55+G57+G59+G63+G65+G67+G69+G79+G90+G92+G94+G96+G121+G132+G134+G136+G145+G147+G138+G157+G163+G165+G167+G169+G171+G179+G119+G109+G71)</f>
        <v>7580126</v>
      </c>
      <c r="H181" s="19"/>
      <c r="I181" s="17">
        <f>SUM(I18+I29+I37+I51+I53+I55+I57+I59+I63+I65+I67+I69+I79+I90+I92+I94+I96+I121+I132+I134+I136+I145+I147+I138+I157+I163+I165+I167+I169+I171+I179+I119+I109+I71)</f>
        <v>5163659</v>
      </c>
      <c r="J181" s="19"/>
      <c r="K181" s="17">
        <f>SUM(K18+K29+K37+K51+K53+K55+K57+K59+K63+K65+K67+K69+K79+K90+K92+K94+K96+K121+K132+K134+K136+K145+K147+K138+K157+K163+K165+K167+K169+K171+K179+K119+K109+K71)</f>
        <v>21671485</v>
      </c>
      <c r="L181" s="19"/>
      <c r="M181" s="17">
        <f>SUM(M18+M29+M37+M51+M53+M55+M57+M59+M63+M65+M67+M69+M79+M90+M92+M94+M96+M121+M132+M134+M136+M145+M147+M138+M157+M163+M165+M167+M169+M171+M179+M119+M109+M71)</f>
        <v>2111351</v>
      </c>
      <c r="N181" s="21"/>
      <c r="O181" s="17">
        <f>SUM(O18+O29+O37+O51+O53+O55+O57+O59+O63+O65+O67+O69+O79+O90+O92+O94+O96+O121+O132+O134+O136+O145+O147+O138+O157+O163+O165+O167+O169+O171+O179+O119+O109+O71)</f>
        <v>5815179</v>
      </c>
      <c r="P181" s="42"/>
      <c r="Q181" s="39"/>
    </row>
    <row r="182" spans="1:24" s="3" customFormat="1" ht="13.5" customHeight="1" x14ac:dyDescent="0.15">
      <c r="A182" s="15"/>
      <c r="B182" s="16" t="s">
        <v>4</v>
      </c>
      <c r="C182" s="15"/>
      <c r="D182" s="19"/>
      <c r="E182" s="15"/>
      <c r="F182" s="19"/>
      <c r="G182" s="15"/>
      <c r="H182" s="19"/>
      <c r="I182" s="15"/>
      <c r="J182" s="15"/>
      <c r="K182" s="15"/>
      <c r="L182" s="15"/>
      <c r="M182" s="15"/>
      <c r="N182" s="15"/>
      <c r="O182" s="15"/>
      <c r="P182" s="42"/>
      <c r="Q182" s="39"/>
    </row>
    <row r="183" spans="1:24" s="3" customFormat="1" ht="13.5" customHeight="1" x14ac:dyDescent="0.15">
      <c r="A183" s="15" t="s">
        <v>9</v>
      </c>
      <c r="B183" s="16" t="s">
        <v>4</v>
      </c>
      <c r="C183" s="15"/>
      <c r="D183" s="19"/>
      <c r="E183" s="15" t="s">
        <v>4</v>
      </c>
      <c r="F183" s="19"/>
      <c r="G183" s="15" t="s">
        <v>4</v>
      </c>
      <c r="H183" s="19"/>
      <c r="I183" s="15" t="s">
        <v>4</v>
      </c>
      <c r="J183" s="15"/>
      <c r="K183" s="15"/>
      <c r="L183" s="15"/>
      <c r="M183" s="15" t="s">
        <v>4</v>
      </c>
      <c r="N183" s="15"/>
      <c r="O183" s="15" t="s">
        <v>4</v>
      </c>
      <c r="P183" s="42"/>
      <c r="Q183" s="39"/>
    </row>
    <row r="184" spans="1:24" s="3" customFormat="1" ht="13.5" customHeight="1" x14ac:dyDescent="0.15">
      <c r="A184" s="15"/>
      <c r="B184" s="16"/>
      <c r="C184" s="15"/>
      <c r="D184" s="19"/>
      <c r="E184" s="15"/>
      <c r="F184" s="19"/>
      <c r="G184" s="15"/>
      <c r="H184" s="19"/>
      <c r="I184" s="15"/>
      <c r="J184" s="15"/>
      <c r="K184" s="15"/>
      <c r="L184" s="15"/>
      <c r="M184" s="15"/>
      <c r="N184" s="15"/>
      <c r="O184" s="15"/>
      <c r="P184" s="42"/>
      <c r="Q184" s="39"/>
    </row>
    <row r="185" spans="1:24" s="3" customFormat="1" ht="13.5" customHeight="1" x14ac:dyDescent="0.15">
      <c r="A185" s="15" t="s">
        <v>294</v>
      </c>
      <c r="B185" s="16"/>
      <c r="C185" s="17">
        <f>SUM(E185:O185)</f>
        <v>21701</v>
      </c>
      <c r="D185" s="19"/>
      <c r="E185" s="17">
        <v>11159</v>
      </c>
      <c r="F185" s="19"/>
      <c r="G185" s="17">
        <v>3616</v>
      </c>
      <c r="H185" s="19"/>
      <c r="I185" s="17">
        <v>4665</v>
      </c>
      <c r="J185" s="15"/>
      <c r="K185" s="17">
        <v>2261</v>
      </c>
      <c r="L185" s="15"/>
      <c r="M185" s="20">
        <v>0</v>
      </c>
      <c r="N185" s="15"/>
      <c r="O185" s="20">
        <v>0</v>
      </c>
      <c r="P185" s="42"/>
      <c r="Q185" s="39"/>
    </row>
    <row r="186" spans="1:24" s="3" customFormat="1" ht="13.5" customHeight="1" x14ac:dyDescent="0.15">
      <c r="A186" s="15"/>
      <c r="B186" s="16"/>
      <c r="C186" s="19"/>
      <c r="D186" s="19"/>
      <c r="E186" s="19"/>
      <c r="F186" s="19"/>
      <c r="G186" s="19"/>
      <c r="H186" s="19"/>
      <c r="I186" s="19"/>
      <c r="J186" s="15"/>
      <c r="K186" s="15"/>
      <c r="L186" s="15"/>
      <c r="M186" s="19"/>
      <c r="N186" s="15"/>
      <c r="O186" s="19"/>
      <c r="P186" s="42"/>
      <c r="Q186" s="39"/>
    </row>
    <row r="187" spans="1:24" s="3" customFormat="1" ht="13.5" customHeight="1" x14ac:dyDescent="0.15">
      <c r="A187" s="15" t="s">
        <v>3</v>
      </c>
      <c r="B187" s="16" t="s">
        <v>4</v>
      </c>
      <c r="C187" s="15"/>
      <c r="D187" s="19"/>
      <c r="E187" s="15"/>
      <c r="F187" s="19"/>
      <c r="G187" s="15"/>
      <c r="H187" s="19"/>
      <c r="I187" s="15"/>
      <c r="J187" s="15"/>
      <c r="K187" s="15"/>
      <c r="L187" s="15"/>
      <c r="M187" s="15"/>
      <c r="N187" s="15"/>
      <c r="O187" s="15"/>
      <c r="P187" s="42"/>
      <c r="Q187" s="39"/>
    </row>
    <row r="188" spans="1:24" s="3" customFormat="1" ht="13.5" customHeight="1" x14ac:dyDescent="0.15">
      <c r="A188" s="15" t="s">
        <v>155</v>
      </c>
      <c r="B188" s="16" t="s">
        <v>4</v>
      </c>
      <c r="C188" s="15">
        <f t="shared" ref="C188:C197" si="7">SUM(E188:O188)</f>
        <v>49334</v>
      </c>
      <c r="D188" s="19"/>
      <c r="E188" s="15">
        <v>22918</v>
      </c>
      <c r="F188" s="19"/>
      <c r="G188" s="15">
        <v>6264</v>
      </c>
      <c r="H188" s="19"/>
      <c r="I188" s="15">
        <v>1109</v>
      </c>
      <c r="J188" s="15"/>
      <c r="K188" s="15">
        <v>19043</v>
      </c>
      <c r="L188" s="15"/>
      <c r="M188" s="15">
        <v>0</v>
      </c>
      <c r="N188" s="15"/>
      <c r="O188" s="15">
        <v>0</v>
      </c>
      <c r="P188" s="42"/>
      <c r="Q188" s="39"/>
    </row>
    <row r="189" spans="1:24" s="3" customFormat="1" ht="13.5" customHeight="1" x14ac:dyDescent="0.15">
      <c r="A189" s="15" t="s">
        <v>54</v>
      </c>
      <c r="B189" s="16" t="s">
        <v>4</v>
      </c>
      <c r="C189" s="15">
        <f t="shared" si="7"/>
        <v>26855</v>
      </c>
      <c r="D189" s="19"/>
      <c r="E189" s="15">
        <v>19551</v>
      </c>
      <c r="F189" s="19"/>
      <c r="G189" s="15">
        <v>0</v>
      </c>
      <c r="H189" s="19"/>
      <c r="I189" s="15">
        <v>4337</v>
      </c>
      <c r="J189" s="15"/>
      <c r="K189" s="15">
        <v>2967</v>
      </c>
      <c r="L189" s="15"/>
      <c r="M189" s="15">
        <v>0</v>
      </c>
      <c r="N189" s="15"/>
      <c r="O189" s="15">
        <v>0</v>
      </c>
      <c r="P189" s="42"/>
      <c r="Q189" s="39"/>
    </row>
    <row r="190" spans="1:24" s="3" customFormat="1" ht="13.5" customHeight="1" x14ac:dyDescent="0.15">
      <c r="A190" s="15" t="s">
        <v>55</v>
      </c>
      <c r="B190" s="16" t="s">
        <v>4</v>
      </c>
      <c r="C190" s="15">
        <f t="shared" si="7"/>
        <v>-32640</v>
      </c>
      <c r="D190" s="19"/>
      <c r="E190" s="15">
        <v>12456</v>
      </c>
      <c r="F190" s="19"/>
      <c r="G190" s="15">
        <v>1357</v>
      </c>
      <c r="H190" s="19"/>
      <c r="I190" s="15">
        <v>1105</v>
      </c>
      <c r="J190" s="15"/>
      <c r="K190" s="15">
        <v>-49438</v>
      </c>
      <c r="L190" s="15"/>
      <c r="M190" s="15">
        <v>1880</v>
      </c>
      <c r="N190" s="15"/>
      <c r="O190" s="15">
        <v>0</v>
      </c>
      <c r="P190" s="42"/>
      <c r="Q190" s="39"/>
    </row>
    <row r="191" spans="1:24" s="3" customFormat="1" ht="13.5" customHeight="1" x14ac:dyDescent="0.15">
      <c r="A191" s="15" t="s">
        <v>342</v>
      </c>
      <c r="B191" s="16"/>
      <c r="C191" s="15">
        <f t="shared" si="7"/>
        <v>378</v>
      </c>
      <c r="D191" s="19"/>
      <c r="E191" s="15">
        <v>0</v>
      </c>
      <c r="F191" s="19"/>
      <c r="G191" s="15">
        <v>0</v>
      </c>
      <c r="H191" s="19"/>
      <c r="I191" s="15">
        <v>0</v>
      </c>
      <c r="J191" s="15"/>
      <c r="K191" s="15">
        <v>377</v>
      </c>
      <c r="L191" s="15"/>
      <c r="M191" s="15">
        <v>0</v>
      </c>
      <c r="N191" s="15"/>
      <c r="O191" s="15">
        <v>1</v>
      </c>
      <c r="P191" s="42"/>
      <c r="Q191" s="39"/>
    </row>
    <row r="192" spans="1:24" s="3" customFormat="1" ht="13.5" customHeight="1" x14ac:dyDescent="0.15">
      <c r="A192" s="15" t="s">
        <v>22</v>
      </c>
      <c r="B192" s="16"/>
      <c r="C192" s="15">
        <f t="shared" si="7"/>
        <v>164753</v>
      </c>
      <c r="D192" s="19"/>
      <c r="E192" s="15">
        <v>112402</v>
      </c>
      <c r="F192" s="19"/>
      <c r="G192" s="15">
        <v>48697</v>
      </c>
      <c r="H192" s="19"/>
      <c r="I192" s="15">
        <v>0</v>
      </c>
      <c r="J192" s="15"/>
      <c r="K192" s="15">
        <v>3654</v>
      </c>
      <c r="L192" s="15"/>
      <c r="M192" s="15">
        <v>0</v>
      </c>
      <c r="N192" s="15"/>
      <c r="O192" s="15">
        <v>0</v>
      </c>
      <c r="P192" s="42"/>
      <c r="Q192" s="39"/>
    </row>
    <row r="193" spans="1:17" s="3" customFormat="1" ht="13.5" customHeight="1" x14ac:dyDescent="0.15">
      <c r="A193" s="15" t="s">
        <v>234</v>
      </c>
      <c r="B193" s="16" t="s">
        <v>4</v>
      </c>
      <c r="C193" s="15">
        <f t="shared" si="7"/>
        <v>8710</v>
      </c>
      <c r="D193" s="19"/>
      <c r="E193" s="15">
        <v>0</v>
      </c>
      <c r="F193" s="19"/>
      <c r="G193" s="15">
        <v>0</v>
      </c>
      <c r="H193" s="19"/>
      <c r="I193" s="15">
        <v>0</v>
      </c>
      <c r="J193" s="15"/>
      <c r="K193" s="15">
        <v>8710</v>
      </c>
      <c r="L193" s="15"/>
      <c r="M193" s="15">
        <v>0</v>
      </c>
      <c r="N193" s="15"/>
      <c r="O193" s="15">
        <v>0</v>
      </c>
      <c r="P193" s="42"/>
      <c r="Q193" s="39"/>
    </row>
    <row r="194" spans="1:17" s="3" customFormat="1" ht="13.5" customHeight="1" x14ac:dyDescent="0.15">
      <c r="A194" s="15" t="s">
        <v>275</v>
      </c>
      <c r="B194" s="16"/>
      <c r="C194" s="15">
        <f t="shared" si="7"/>
        <v>16164</v>
      </c>
      <c r="D194" s="19"/>
      <c r="E194" s="15">
        <v>1913</v>
      </c>
      <c r="F194" s="19"/>
      <c r="G194" s="15">
        <v>146</v>
      </c>
      <c r="H194" s="19"/>
      <c r="I194" s="15">
        <v>0</v>
      </c>
      <c r="J194" s="15"/>
      <c r="K194" s="15">
        <v>863</v>
      </c>
      <c r="L194" s="15"/>
      <c r="M194" s="15">
        <v>0</v>
      </c>
      <c r="N194" s="15"/>
      <c r="O194" s="15">
        <v>13242</v>
      </c>
      <c r="P194" s="42"/>
      <c r="Q194" s="39"/>
    </row>
    <row r="195" spans="1:17" s="3" customFormat="1" ht="13.5" customHeight="1" x14ac:dyDescent="0.15">
      <c r="A195" s="15" t="s">
        <v>317</v>
      </c>
      <c r="B195" s="16"/>
      <c r="C195" s="15">
        <f t="shared" si="7"/>
        <v>2766</v>
      </c>
      <c r="D195" s="19"/>
      <c r="E195" s="15">
        <v>0</v>
      </c>
      <c r="F195" s="19"/>
      <c r="G195" s="15">
        <v>0</v>
      </c>
      <c r="H195" s="19"/>
      <c r="I195" s="15">
        <v>1806</v>
      </c>
      <c r="J195" s="15"/>
      <c r="K195" s="15">
        <v>960</v>
      </c>
      <c r="L195" s="15"/>
      <c r="M195" s="15">
        <v>0</v>
      </c>
      <c r="N195" s="15"/>
      <c r="O195" s="15">
        <v>0</v>
      </c>
      <c r="P195" s="42"/>
      <c r="Q195" s="39"/>
    </row>
    <row r="196" spans="1:17" s="3" customFormat="1" ht="13.5" customHeight="1" x14ac:dyDescent="0.15">
      <c r="A196" s="15" t="s">
        <v>115</v>
      </c>
      <c r="B196" s="15" t="s">
        <v>5</v>
      </c>
      <c r="C196" s="15">
        <f t="shared" si="7"/>
        <v>68829</v>
      </c>
      <c r="D196" s="19"/>
      <c r="E196" s="15">
        <v>56917</v>
      </c>
      <c r="F196" s="19"/>
      <c r="G196" s="15">
        <v>0</v>
      </c>
      <c r="H196" s="19"/>
      <c r="I196" s="15">
        <v>1717</v>
      </c>
      <c r="J196" s="15"/>
      <c r="K196" s="21">
        <v>10195</v>
      </c>
      <c r="L196" s="21"/>
      <c r="M196" s="21">
        <v>0</v>
      </c>
      <c r="N196" s="21"/>
      <c r="O196" s="21">
        <v>0</v>
      </c>
      <c r="P196" s="42"/>
      <c r="Q196" s="39"/>
    </row>
    <row r="197" spans="1:17" s="3" customFormat="1" ht="13.5" customHeight="1" x14ac:dyDescent="0.15">
      <c r="A197" s="15" t="s">
        <v>236</v>
      </c>
      <c r="B197" s="15"/>
      <c r="C197" s="15">
        <f t="shared" si="7"/>
        <v>119460</v>
      </c>
      <c r="D197" s="19"/>
      <c r="E197" s="15">
        <v>0</v>
      </c>
      <c r="F197" s="19"/>
      <c r="G197" s="15">
        <v>0</v>
      </c>
      <c r="H197" s="19"/>
      <c r="I197" s="15">
        <v>1133</v>
      </c>
      <c r="J197" s="15"/>
      <c r="K197" s="21">
        <v>34527</v>
      </c>
      <c r="L197" s="15"/>
      <c r="M197" s="19">
        <v>83800</v>
      </c>
      <c r="N197" s="15"/>
      <c r="O197" s="19">
        <v>0</v>
      </c>
      <c r="P197" s="42"/>
      <c r="Q197" s="39"/>
    </row>
    <row r="198" spans="1:17" s="3" customFormat="1" ht="13.5" customHeight="1" x14ac:dyDescent="0.15">
      <c r="A198" s="15" t="s">
        <v>93</v>
      </c>
      <c r="B198" s="16" t="s">
        <v>4</v>
      </c>
      <c r="C198" s="18">
        <f>SUM(C188:C197)</f>
        <v>424609</v>
      </c>
      <c r="D198" s="19"/>
      <c r="E198" s="18">
        <f>SUM(E188:E197)</f>
        <v>226157</v>
      </c>
      <c r="F198" s="19"/>
      <c r="G198" s="18">
        <f>SUM(G188:G197)</f>
        <v>56464</v>
      </c>
      <c r="H198" s="19"/>
      <c r="I198" s="18">
        <f>SUM(I188:I197)</f>
        <v>11207</v>
      </c>
      <c r="J198" s="15"/>
      <c r="K198" s="18">
        <f>SUM(K188:K197)</f>
        <v>31858</v>
      </c>
      <c r="L198" s="15"/>
      <c r="M198" s="18">
        <f>SUM(M188:M197)</f>
        <v>85680</v>
      </c>
      <c r="N198" s="15"/>
      <c r="O198" s="18">
        <f>SUM(O188:O197)</f>
        <v>13243</v>
      </c>
      <c r="P198" s="42"/>
      <c r="Q198" s="39"/>
    </row>
    <row r="199" spans="1:17" s="3" customFormat="1" ht="13.5" customHeight="1" x14ac:dyDescent="0.15">
      <c r="A199" s="15"/>
      <c r="B199" s="16"/>
      <c r="C199" s="19"/>
      <c r="D199" s="19"/>
      <c r="E199" s="19"/>
      <c r="F199" s="19"/>
      <c r="G199" s="19"/>
      <c r="H199" s="19"/>
      <c r="I199" s="19"/>
      <c r="J199" s="15"/>
      <c r="K199" s="19"/>
      <c r="L199" s="15"/>
      <c r="M199" s="19"/>
      <c r="N199" s="15"/>
      <c r="O199" s="19"/>
      <c r="P199" s="42"/>
      <c r="Q199" s="39"/>
    </row>
    <row r="200" spans="1:17" s="3" customFormat="1" ht="13.5" customHeight="1" x14ac:dyDescent="0.15">
      <c r="A200" s="15" t="s">
        <v>357</v>
      </c>
      <c r="B200" s="16"/>
      <c r="C200" s="17">
        <f>SUM(E200:O200)</f>
        <v>5000</v>
      </c>
      <c r="D200" s="19"/>
      <c r="E200" s="17">
        <v>3472</v>
      </c>
      <c r="F200" s="19"/>
      <c r="G200" s="17">
        <v>1528</v>
      </c>
      <c r="H200" s="19"/>
      <c r="I200" s="17">
        <v>0</v>
      </c>
      <c r="J200" s="15"/>
      <c r="K200" s="17">
        <v>0</v>
      </c>
      <c r="L200" s="15"/>
      <c r="M200" s="20">
        <v>0</v>
      </c>
      <c r="N200" s="15"/>
      <c r="O200" s="20">
        <v>0</v>
      </c>
      <c r="P200" s="42"/>
      <c r="Q200" s="39"/>
    </row>
    <row r="201" spans="1:17" s="3" customFormat="1" ht="13.5" customHeight="1" x14ac:dyDescent="0.15">
      <c r="A201" s="15"/>
      <c r="B201" s="16"/>
      <c r="C201" s="19"/>
      <c r="D201" s="19"/>
      <c r="E201" s="19"/>
      <c r="F201" s="19"/>
      <c r="G201" s="19"/>
      <c r="H201" s="19"/>
      <c r="I201" s="19"/>
      <c r="J201" s="15"/>
      <c r="K201" s="15"/>
      <c r="L201" s="15"/>
      <c r="M201" s="19"/>
      <c r="N201" s="15"/>
      <c r="O201" s="19"/>
      <c r="P201" s="42"/>
      <c r="Q201" s="39"/>
    </row>
    <row r="202" spans="1:17" s="3" customFormat="1" ht="13.5" customHeight="1" x14ac:dyDescent="0.15">
      <c r="A202" s="15" t="s">
        <v>126</v>
      </c>
      <c r="B202" s="16" t="s">
        <v>4</v>
      </c>
      <c r="C202" s="15" t="s">
        <v>4</v>
      </c>
      <c r="D202" s="19"/>
      <c r="E202" s="15" t="s">
        <v>4</v>
      </c>
      <c r="F202" s="19"/>
      <c r="G202" s="15" t="s">
        <v>4</v>
      </c>
      <c r="H202" s="19"/>
      <c r="I202" s="15" t="s">
        <v>4</v>
      </c>
      <c r="J202" s="15"/>
      <c r="K202" s="15"/>
      <c r="L202" s="15"/>
      <c r="M202" s="15" t="s">
        <v>4</v>
      </c>
      <c r="N202" s="15"/>
      <c r="O202" s="15" t="s">
        <v>4</v>
      </c>
      <c r="P202" s="42"/>
      <c r="Q202" s="39"/>
    </row>
    <row r="203" spans="1:17" s="3" customFormat="1" ht="13.5" customHeight="1" x14ac:dyDescent="0.15">
      <c r="A203" s="15" t="s">
        <v>160</v>
      </c>
      <c r="B203" s="16"/>
      <c r="C203" s="15">
        <f>SUM(E203:O203)</f>
        <v>5652</v>
      </c>
      <c r="D203" s="19"/>
      <c r="E203" s="15">
        <v>5652</v>
      </c>
      <c r="F203" s="19"/>
      <c r="G203" s="15">
        <v>0</v>
      </c>
      <c r="H203" s="19"/>
      <c r="I203" s="15">
        <v>0</v>
      </c>
      <c r="J203" s="15"/>
      <c r="K203" s="15">
        <v>0</v>
      </c>
      <c r="L203" s="15"/>
      <c r="M203" s="15">
        <v>0</v>
      </c>
      <c r="N203" s="15"/>
      <c r="O203" s="15">
        <v>0</v>
      </c>
      <c r="P203" s="42"/>
      <c r="Q203" s="39"/>
    </row>
    <row r="204" spans="1:17" s="3" customFormat="1" ht="13.5" customHeight="1" x14ac:dyDescent="0.15">
      <c r="A204" s="15" t="s">
        <v>74</v>
      </c>
      <c r="B204" s="16"/>
      <c r="C204" s="15">
        <f>SUM(E204:O204)</f>
        <v>44129</v>
      </c>
      <c r="D204" s="19"/>
      <c r="E204" s="15">
        <v>28208</v>
      </c>
      <c r="F204" s="19"/>
      <c r="G204" s="15">
        <v>7035</v>
      </c>
      <c r="H204" s="19"/>
      <c r="I204" s="15">
        <v>0</v>
      </c>
      <c r="J204" s="15"/>
      <c r="K204" s="15">
        <v>8480</v>
      </c>
      <c r="L204" s="15"/>
      <c r="M204" s="15">
        <v>0</v>
      </c>
      <c r="N204" s="15"/>
      <c r="O204" s="15">
        <v>406</v>
      </c>
      <c r="P204" s="42"/>
      <c r="Q204" s="39"/>
    </row>
    <row r="205" spans="1:17" s="3" customFormat="1" ht="13.5" customHeight="1" x14ac:dyDescent="0.15">
      <c r="A205" s="15" t="s">
        <v>22</v>
      </c>
      <c r="B205" s="16"/>
      <c r="C205" s="15">
        <f>SUM(E205:O205)</f>
        <v>2161</v>
      </c>
      <c r="D205" s="19"/>
      <c r="E205" s="15">
        <v>0</v>
      </c>
      <c r="F205" s="19"/>
      <c r="G205" s="15">
        <v>0</v>
      </c>
      <c r="H205" s="19"/>
      <c r="I205" s="15">
        <v>2161</v>
      </c>
      <c r="J205" s="15"/>
      <c r="K205" s="15">
        <v>0</v>
      </c>
      <c r="L205" s="15"/>
      <c r="M205" s="15">
        <v>0</v>
      </c>
      <c r="N205" s="15"/>
      <c r="O205" s="15">
        <v>0</v>
      </c>
      <c r="P205" s="42"/>
      <c r="Q205" s="39"/>
    </row>
    <row r="206" spans="1:17" s="3" customFormat="1" ht="13.5" customHeight="1" x14ac:dyDescent="0.15">
      <c r="A206" s="15" t="s">
        <v>190</v>
      </c>
      <c r="B206" s="16" t="s">
        <v>4</v>
      </c>
      <c r="C206" s="15">
        <f>SUM(E206:O206)</f>
        <v>5727</v>
      </c>
      <c r="D206" s="19"/>
      <c r="E206" s="15">
        <v>5000</v>
      </c>
      <c r="F206" s="19"/>
      <c r="G206" s="15">
        <v>0</v>
      </c>
      <c r="H206" s="19"/>
      <c r="I206" s="15">
        <v>727</v>
      </c>
      <c r="J206" s="15"/>
      <c r="K206" s="19">
        <v>0</v>
      </c>
      <c r="L206" s="19"/>
      <c r="M206" s="19">
        <v>0</v>
      </c>
      <c r="N206" s="19"/>
      <c r="O206" s="19">
        <v>0</v>
      </c>
      <c r="P206" s="42"/>
      <c r="Q206" s="39"/>
    </row>
    <row r="207" spans="1:17" s="3" customFormat="1" ht="13.5" customHeight="1" x14ac:dyDescent="0.15">
      <c r="A207" s="15" t="s">
        <v>276</v>
      </c>
      <c r="B207" s="16"/>
      <c r="C207" s="15">
        <f>SUM(E207:O207)</f>
        <v>4787</v>
      </c>
      <c r="D207" s="19"/>
      <c r="E207" s="15">
        <v>2800</v>
      </c>
      <c r="F207" s="19"/>
      <c r="G207" s="15">
        <v>980</v>
      </c>
      <c r="H207" s="19"/>
      <c r="I207" s="15">
        <v>385</v>
      </c>
      <c r="J207" s="15"/>
      <c r="K207" s="17">
        <v>622</v>
      </c>
      <c r="L207" s="15"/>
      <c r="M207" s="17">
        <v>0</v>
      </c>
      <c r="N207" s="15"/>
      <c r="O207" s="17">
        <v>0</v>
      </c>
      <c r="P207" s="42"/>
      <c r="Q207" s="39"/>
    </row>
    <row r="208" spans="1:17" s="3" customFormat="1" ht="13.5" customHeight="1" x14ac:dyDescent="0.15">
      <c r="A208" s="15" t="s">
        <v>141</v>
      </c>
      <c r="B208" s="16" t="s">
        <v>4</v>
      </c>
      <c r="C208" s="28">
        <f>E208+G208+I208+K208+M208+O208</f>
        <v>62456</v>
      </c>
      <c r="D208" s="19"/>
      <c r="E208" s="28">
        <f>SUM(E203:E207)</f>
        <v>41660</v>
      </c>
      <c r="F208" s="19"/>
      <c r="G208" s="28">
        <f>SUM(G203:G207)</f>
        <v>8015</v>
      </c>
      <c r="H208" s="19"/>
      <c r="I208" s="28">
        <f>SUM(I203:I207)</f>
        <v>3273</v>
      </c>
      <c r="J208" s="15"/>
      <c r="K208" s="28">
        <f>SUM(K203:K207)</f>
        <v>9102</v>
      </c>
      <c r="L208" s="15"/>
      <c r="M208" s="28">
        <f>SUM(M203:M207)</f>
        <v>0</v>
      </c>
      <c r="N208" s="15"/>
      <c r="O208" s="28">
        <f>SUM(O203:O207)</f>
        <v>406</v>
      </c>
      <c r="P208" s="42"/>
      <c r="Q208" s="39"/>
    </row>
    <row r="209" spans="1:17" s="3" customFormat="1" ht="13.5" customHeight="1" x14ac:dyDescent="0.15">
      <c r="A209" s="15"/>
      <c r="B209" s="16" t="s">
        <v>4</v>
      </c>
      <c r="C209" s="15"/>
      <c r="D209" s="19"/>
      <c r="E209" s="15"/>
      <c r="F209" s="19"/>
      <c r="G209" s="15"/>
      <c r="H209" s="19"/>
      <c r="I209" s="15"/>
      <c r="J209" s="15"/>
      <c r="K209" s="15"/>
      <c r="L209" s="15"/>
      <c r="M209" s="15"/>
      <c r="N209" s="15"/>
      <c r="O209" s="15"/>
      <c r="P209" s="42"/>
      <c r="Q209" s="39"/>
    </row>
    <row r="210" spans="1:17" s="3" customFormat="1" ht="13.5" customHeight="1" x14ac:dyDescent="0.15">
      <c r="A210" s="15" t="s">
        <v>201</v>
      </c>
      <c r="B210" s="16" t="s">
        <v>4</v>
      </c>
      <c r="C210" s="15" t="s">
        <v>4</v>
      </c>
      <c r="D210" s="19"/>
      <c r="E210" s="15" t="s">
        <v>4</v>
      </c>
      <c r="F210" s="19"/>
      <c r="G210" s="15" t="s">
        <v>4</v>
      </c>
      <c r="H210" s="19"/>
      <c r="I210" s="15" t="s">
        <v>4</v>
      </c>
      <c r="J210" s="15"/>
      <c r="K210" s="15"/>
      <c r="L210" s="15"/>
      <c r="M210" s="15" t="s">
        <v>4</v>
      </c>
      <c r="N210" s="15"/>
      <c r="O210" s="15" t="s">
        <v>4</v>
      </c>
      <c r="P210" s="42"/>
      <c r="Q210" s="39"/>
    </row>
    <row r="211" spans="1:17" s="3" customFormat="1" ht="13.5" customHeight="1" x14ac:dyDescent="0.15">
      <c r="A211" s="15" t="s">
        <v>61</v>
      </c>
      <c r="B211" s="16" t="s">
        <v>4</v>
      </c>
      <c r="C211" s="15">
        <f t="shared" ref="C211:C219" si="8">SUM(E211:O211)</f>
        <v>57454</v>
      </c>
      <c r="D211" s="19"/>
      <c r="E211" s="15">
        <v>34736</v>
      </c>
      <c r="F211" s="19"/>
      <c r="G211" s="15">
        <v>0</v>
      </c>
      <c r="H211" s="19"/>
      <c r="I211" s="15">
        <v>21496</v>
      </c>
      <c r="J211" s="15"/>
      <c r="K211" s="15">
        <v>1222</v>
      </c>
      <c r="L211" s="15"/>
      <c r="M211" s="15">
        <v>0</v>
      </c>
      <c r="N211" s="15"/>
      <c r="O211" s="15">
        <v>0</v>
      </c>
      <c r="P211" s="42"/>
      <c r="Q211" s="39"/>
    </row>
    <row r="212" spans="1:17" s="3" customFormat="1" ht="13.5" customHeight="1" x14ac:dyDescent="0.15">
      <c r="A212" s="15" t="s">
        <v>343</v>
      </c>
      <c r="B212" s="16"/>
      <c r="C212" s="15">
        <f t="shared" si="8"/>
        <v>219529</v>
      </c>
      <c r="D212" s="19"/>
      <c r="E212" s="15">
        <v>37312</v>
      </c>
      <c r="F212" s="19"/>
      <c r="G212" s="15">
        <v>4794</v>
      </c>
      <c r="H212" s="19"/>
      <c r="I212" s="15">
        <v>0</v>
      </c>
      <c r="J212" s="15"/>
      <c r="K212" s="15">
        <v>167318</v>
      </c>
      <c r="L212" s="15"/>
      <c r="M212" s="15">
        <v>0</v>
      </c>
      <c r="N212" s="15"/>
      <c r="O212" s="15">
        <v>10105</v>
      </c>
      <c r="P212" s="42"/>
      <c r="Q212" s="39"/>
    </row>
    <row r="213" spans="1:17" s="3" customFormat="1" ht="13.5" customHeight="1" x14ac:dyDescent="0.15">
      <c r="A213" s="15" t="s">
        <v>36</v>
      </c>
      <c r="B213" s="16" t="s">
        <v>4</v>
      </c>
      <c r="C213" s="15">
        <f t="shared" si="8"/>
        <v>66630</v>
      </c>
      <c r="D213" s="19"/>
      <c r="E213" s="15">
        <v>38797</v>
      </c>
      <c r="F213" s="19"/>
      <c r="G213" s="15">
        <v>17071</v>
      </c>
      <c r="H213" s="19"/>
      <c r="I213" s="15">
        <v>3894</v>
      </c>
      <c r="J213" s="15"/>
      <c r="K213" s="15">
        <v>679</v>
      </c>
      <c r="L213" s="15"/>
      <c r="M213" s="15">
        <v>0</v>
      </c>
      <c r="N213" s="15"/>
      <c r="O213" s="15">
        <v>6189</v>
      </c>
      <c r="P213" s="42"/>
      <c r="Q213" s="39"/>
    </row>
    <row r="214" spans="1:17" s="3" customFormat="1" ht="13.5" customHeight="1" x14ac:dyDescent="0.15">
      <c r="A214" s="15" t="s">
        <v>277</v>
      </c>
      <c r="B214" s="16"/>
      <c r="C214" s="15">
        <f t="shared" si="8"/>
        <v>279994</v>
      </c>
      <c r="D214" s="19"/>
      <c r="E214" s="15">
        <v>188354</v>
      </c>
      <c r="F214" s="19"/>
      <c r="G214" s="15">
        <v>79214</v>
      </c>
      <c r="H214" s="19"/>
      <c r="I214" s="15">
        <v>1045</v>
      </c>
      <c r="J214" s="15"/>
      <c r="K214" s="15">
        <v>0</v>
      </c>
      <c r="L214" s="15"/>
      <c r="M214" s="15">
        <v>0</v>
      </c>
      <c r="N214" s="15"/>
      <c r="O214" s="15">
        <v>11381</v>
      </c>
      <c r="P214" s="42"/>
      <c r="Q214" s="39"/>
    </row>
    <row r="215" spans="1:17" s="3" customFormat="1" ht="13.5" customHeight="1" x14ac:dyDescent="0.15">
      <c r="A215" s="15" t="s">
        <v>37</v>
      </c>
      <c r="B215" s="16" t="s">
        <v>4</v>
      </c>
      <c r="C215" s="15">
        <f t="shared" si="8"/>
        <v>33855</v>
      </c>
      <c r="D215" s="19"/>
      <c r="E215" s="15">
        <v>10168</v>
      </c>
      <c r="F215" s="19"/>
      <c r="G215" s="15">
        <v>0</v>
      </c>
      <c r="H215" s="19"/>
      <c r="I215" s="15">
        <v>3002</v>
      </c>
      <c r="J215" s="15"/>
      <c r="K215" s="15">
        <v>20685</v>
      </c>
      <c r="L215" s="15"/>
      <c r="M215" s="15">
        <v>0</v>
      </c>
      <c r="N215" s="15"/>
      <c r="O215" s="15">
        <v>0</v>
      </c>
      <c r="P215" s="42"/>
      <c r="Q215" s="39"/>
    </row>
    <row r="216" spans="1:17" s="3" customFormat="1" ht="13.5" customHeight="1" x14ac:dyDescent="0.15">
      <c r="A216" s="19" t="s">
        <v>22</v>
      </c>
      <c r="B216" s="16" t="s">
        <v>4</v>
      </c>
      <c r="C216" s="15">
        <f t="shared" si="8"/>
        <v>42016</v>
      </c>
      <c r="D216" s="19"/>
      <c r="E216" s="15">
        <v>1165</v>
      </c>
      <c r="F216" s="19"/>
      <c r="G216" s="15">
        <v>58</v>
      </c>
      <c r="H216" s="19"/>
      <c r="I216" s="15">
        <v>18506</v>
      </c>
      <c r="J216" s="15"/>
      <c r="K216" s="15">
        <v>22212</v>
      </c>
      <c r="L216" s="15"/>
      <c r="M216" s="15">
        <v>75</v>
      </c>
      <c r="N216" s="15"/>
      <c r="O216" s="15">
        <v>0</v>
      </c>
      <c r="P216" s="42"/>
      <c r="Q216" s="39"/>
    </row>
    <row r="217" spans="1:17" s="3" customFormat="1" ht="13.5" customHeight="1" x14ac:dyDescent="0.15">
      <c r="A217" s="19" t="s">
        <v>150</v>
      </c>
      <c r="B217" s="22" t="s">
        <v>4</v>
      </c>
      <c r="C217" s="15">
        <f t="shared" si="8"/>
        <v>54896</v>
      </c>
      <c r="D217" s="19"/>
      <c r="E217" s="15">
        <v>34000</v>
      </c>
      <c r="F217" s="19"/>
      <c r="G217" s="15">
        <v>0</v>
      </c>
      <c r="H217" s="19"/>
      <c r="I217" s="15">
        <v>13813</v>
      </c>
      <c r="J217" s="19"/>
      <c r="K217" s="15">
        <v>7083</v>
      </c>
      <c r="L217" s="19"/>
      <c r="M217" s="15">
        <v>0</v>
      </c>
      <c r="N217" s="15"/>
      <c r="O217" s="15">
        <v>0</v>
      </c>
      <c r="P217" s="42"/>
      <c r="Q217" s="39"/>
    </row>
    <row r="218" spans="1:17" s="3" customFormat="1" ht="13.5" customHeight="1" x14ac:dyDescent="0.15">
      <c r="A218" s="19" t="s">
        <v>263</v>
      </c>
      <c r="B218" s="22"/>
      <c r="C218" s="15">
        <f t="shared" si="8"/>
        <v>11460</v>
      </c>
      <c r="D218" s="19"/>
      <c r="E218" s="15">
        <v>0</v>
      </c>
      <c r="F218" s="19"/>
      <c r="G218" s="15">
        <v>0</v>
      </c>
      <c r="H218" s="19"/>
      <c r="I218" s="15">
        <v>8114</v>
      </c>
      <c r="J218" s="19"/>
      <c r="K218" s="15">
        <v>3346</v>
      </c>
      <c r="L218" s="19"/>
      <c r="M218" s="15">
        <v>0</v>
      </c>
      <c r="N218" s="15"/>
      <c r="O218" s="15">
        <v>0</v>
      </c>
      <c r="P218" s="42"/>
      <c r="Q218" s="39"/>
    </row>
    <row r="219" spans="1:17" s="4" customFormat="1" ht="13.5" customHeight="1" x14ac:dyDescent="0.15">
      <c r="A219" s="15" t="s">
        <v>262</v>
      </c>
      <c r="B219" s="16"/>
      <c r="C219" s="15">
        <f t="shared" si="8"/>
        <v>160319</v>
      </c>
      <c r="D219" s="19"/>
      <c r="E219" s="15">
        <v>146449</v>
      </c>
      <c r="F219" s="19"/>
      <c r="G219" s="15">
        <v>11624</v>
      </c>
      <c r="H219" s="19"/>
      <c r="I219" s="15">
        <v>0</v>
      </c>
      <c r="J219" s="15"/>
      <c r="K219" s="17">
        <v>367</v>
      </c>
      <c r="L219" s="15"/>
      <c r="M219" s="20">
        <v>1879</v>
      </c>
      <c r="N219" s="15"/>
      <c r="O219" s="20">
        <v>0</v>
      </c>
      <c r="P219" s="43"/>
      <c r="Q219" s="44"/>
    </row>
    <row r="220" spans="1:17" s="4" customFormat="1" ht="13.5" customHeight="1" x14ac:dyDescent="0.15">
      <c r="A220" s="15" t="s">
        <v>202</v>
      </c>
      <c r="B220" s="16"/>
      <c r="C220" s="28">
        <f>SUM(C211:C219)</f>
        <v>926153</v>
      </c>
      <c r="D220" s="19"/>
      <c r="E220" s="28">
        <f>SUM(E211:E219)</f>
        <v>490981</v>
      </c>
      <c r="F220" s="19"/>
      <c r="G220" s="28">
        <f>SUM(G211:G219)</f>
        <v>112761</v>
      </c>
      <c r="H220" s="19"/>
      <c r="I220" s="28">
        <f>SUM(I211:I219)</f>
        <v>69870</v>
      </c>
      <c r="J220" s="15"/>
      <c r="K220" s="18">
        <f>SUM(K211:K219)</f>
        <v>222912</v>
      </c>
      <c r="L220" s="15"/>
      <c r="M220" s="17">
        <f>SUM(M211:M219)</f>
        <v>1954</v>
      </c>
      <c r="N220" s="15"/>
      <c r="O220" s="17">
        <f>SUM(O211:O219)</f>
        <v>27675</v>
      </c>
      <c r="P220" s="43"/>
      <c r="Q220" s="44"/>
    </row>
    <row r="221" spans="1:17" s="4" customFormat="1" ht="13.5" customHeight="1" x14ac:dyDescent="0.15">
      <c r="A221" s="15"/>
      <c r="B221" s="16"/>
      <c r="C221" s="15"/>
      <c r="D221" s="19"/>
      <c r="E221" s="15"/>
      <c r="F221" s="19"/>
      <c r="G221" s="15"/>
      <c r="H221" s="19"/>
      <c r="I221" s="15"/>
      <c r="J221" s="15"/>
      <c r="K221" s="15"/>
      <c r="L221" s="15"/>
      <c r="M221" s="15"/>
      <c r="N221" s="15"/>
      <c r="O221" s="15"/>
      <c r="P221" s="43"/>
      <c r="Q221" s="44"/>
    </row>
    <row r="222" spans="1:17" s="3" customFormat="1" ht="13.5" customHeight="1" x14ac:dyDescent="0.15">
      <c r="A222" s="15" t="s">
        <v>116</v>
      </c>
      <c r="B222" s="16"/>
      <c r="C222" s="17">
        <f>SUM(E222:O222)</f>
        <v>1332519</v>
      </c>
      <c r="D222" s="19"/>
      <c r="E222" s="17">
        <v>685596</v>
      </c>
      <c r="F222" s="19"/>
      <c r="G222" s="17">
        <v>263271</v>
      </c>
      <c r="H222" s="19"/>
      <c r="I222" s="17">
        <v>3220</v>
      </c>
      <c r="J222" s="15"/>
      <c r="K222" s="17">
        <v>42637</v>
      </c>
      <c r="L222" s="15"/>
      <c r="M222" s="20">
        <v>332092</v>
      </c>
      <c r="N222" s="15"/>
      <c r="O222" s="20">
        <v>5703</v>
      </c>
      <c r="P222" s="42"/>
      <c r="Q222" s="39"/>
    </row>
    <row r="223" spans="1:17" s="3" customFormat="1" ht="13.5" customHeight="1" x14ac:dyDescent="0.15">
      <c r="A223" s="15"/>
      <c r="B223" s="16"/>
      <c r="C223" s="19"/>
      <c r="D223" s="19"/>
      <c r="E223" s="19"/>
      <c r="F223" s="19"/>
      <c r="G223" s="19"/>
      <c r="H223" s="19"/>
      <c r="I223" s="19"/>
      <c r="J223" s="15"/>
      <c r="K223" s="15"/>
      <c r="L223" s="15"/>
      <c r="M223" s="19"/>
      <c r="N223" s="15"/>
      <c r="O223" s="19"/>
      <c r="P223" s="42"/>
      <c r="Q223" s="39"/>
    </row>
    <row r="224" spans="1:17" s="3" customFormat="1" ht="13.5" customHeight="1" x14ac:dyDescent="0.15">
      <c r="A224" s="15" t="s">
        <v>62</v>
      </c>
      <c r="B224" s="16"/>
      <c r="C224" s="17">
        <f>SUM(E224:O224)</f>
        <v>490916</v>
      </c>
      <c r="D224" s="19"/>
      <c r="E224" s="17">
        <v>252482</v>
      </c>
      <c r="F224" s="19"/>
      <c r="G224" s="17">
        <v>105393</v>
      </c>
      <c r="H224" s="19"/>
      <c r="I224" s="17">
        <v>6960</v>
      </c>
      <c r="J224" s="15"/>
      <c r="K224" s="17">
        <v>1598</v>
      </c>
      <c r="L224" s="15"/>
      <c r="M224" s="20">
        <v>0</v>
      </c>
      <c r="N224" s="15"/>
      <c r="O224" s="20">
        <v>124483</v>
      </c>
      <c r="P224" s="42"/>
      <c r="Q224" s="39"/>
    </row>
    <row r="225" spans="1:17" s="3" customFormat="1" ht="13.5" customHeight="1" x14ac:dyDescent="0.15">
      <c r="A225" s="15"/>
      <c r="B225" s="16"/>
      <c r="C225" s="19"/>
      <c r="D225" s="19"/>
      <c r="E225" s="19"/>
      <c r="F225" s="19"/>
      <c r="G225" s="19"/>
      <c r="H225" s="19"/>
      <c r="I225" s="19"/>
      <c r="J225" s="15"/>
      <c r="K225" s="15"/>
      <c r="L225" s="15"/>
      <c r="M225" s="19"/>
      <c r="N225" s="15"/>
      <c r="O225" s="19"/>
      <c r="P225" s="42"/>
      <c r="Q225" s="39"/>
    </row>
    <row r="226" spans="1:17" s="3" customFormat="1" ht="13.5" customHeight="1" x14ac:dyDescent="0.15">
      <c r="A226" s="15" t="s">
        <v>117</v>
      </c>
      <c r="B226" s="16"/>
      <c r="C226" s="17">
        <f>SUM(E226:O226)</f>
        <v>2624022</v>
      </c>
      <c r="D226" s="19"/>
      <c r="E226" s="17">
        <v>917273</v>
      </c>
      <c r="F226" s="19"/>
      <c r="G226" s="17">
        <v>314403</v>
      </c>
      <c r="H226" s="19"/>
      <c r="I226" s="17">
        <v>126908</v>
      </c>
      <c r="J226" s="15"/>
      <c r="K226" s="20">
        <v>368094</v>
      </c>
      <c r="L226" s="15"/>
      <c r="M226" s="20">
        <v>185514</v>
      </c>
      <c r="N226" s="15"/>
      <c r="O226" s="20">
        <v>711830</v>
      </c>
      <c r="P226" s="42"/>
      <c r="Q226" s="39"/>
    </row>
    <row r="227" spans="1:17" s="3" customFormat="1" ht="13.5" customHeight="1" x14ac:dyDescent="0.15">
      <c r="A227" s="15"/>
      <c r="B227" s="16" t="s">
        <v>4</v>
      </c>
      <c r="C227" s="15"/>
      <c r="D227" s="19"/>
      <c r="E227" s="15"/>
      <c r="F227" s="19"/>
      <c r="G227" s="15"/>
      <c r="H227" s="19"/>
      <c r="I227" s="15"/>
      <c r="J227" s="15"/>
      <c r="K227" s="15"/>
      <c r="L227" s="15"/>
      <c r="M227" s="15"/>
      <c r="N227" s="15"/>
      <c r="O227" s="15"/>
      <c r="P227" s="42"/>
      <c r="Q227" s="39"/>
    </row>
    <row r="228" spans="1:17" s="3" customFormat="1" ht="13.5" customHeight="1" x14ac:dyDescent="0.15">
      <c r="A228" s="15" t="s">
        <v>290</v>
      </c>
      <c r="B228" s="16"/>
      <c r="C228" s="17">
        <f>SUM(E228:O228)</f>
        <v>946273</v>
      </c>
      <c r="D228" s="19"/>
      <c r="E228" s="17">
        <v>417059</v>
      </c>
      <c r="F228" s="19"/>
      <c r="G228" s="17">
        <v>148065</v>
      </c>
      <c r="H228" s="19"/>
      <c r="I228" s="17">
        <v>11250</v>
      </c>
      <c r="J228" s="15"/>
      <c r="K228" s="20">
        <v>103898</v>
      </c>
      <c r="L228" s="15"/>
      <c r="M228" s="20">
        <v>11511</v>
      </c>
      <c r="N228" s="15"/>
      <c r="O228" s="20">
        <v>254490</v>
      </c>
      <c r="P228" s="42"/>
      <c r="Q228" s="39"/>
    </row>
    <row r="229" spans="1:17" s="3" customFormat="1" ht="13.5" customHeight="1" x14ac:dyDescent="0.15">
      <c r="A229" s="15"/>
      <c r="B229" s="16" t="s">
        <v>4</v>
      </c>
      <c r="C229" s="15"/>
      <c r="D229" s="19"/>
      <c r="E229" s="15"/>
      <c r="F229" s="19"/>
      <c r="G229" s="15"/>
      <c r="H229" s="19"/>
      <c r="I229" s="15"/>
      <c r="J229" s="15"/>
      <c r="K229" s="15"/>
      <c r="L229" s="15"/>
      <c r="M229" s="15"/>
      <c r="N229" s="15"/>
      <c r="O229" s="15"/>
      <c r="P229" s="42"/>
      <c r="Q229" s="39"/>
    </row>
    <row r="230" spans="1:17" s="3" customFormat="1" ht="13.5" customHeight="1" x14ac:dyDescent="0.15">
      <c r="A230" s="15" t="s">
        <v>121</v>
      </c>
      <c r="B230" s="16" t="s">
        <v>4</v>
      </c>
      <c r="C230" s="15"/>
      <c r="D230" s="19"/>
      <c r="E230" s="15"/>
      <c r="F230" s="19"/>
      <c r="G230" s="15"/>
      <c r="H230" s="19"/>
      <c r="I230" s="15"/>
      <c r="J230" s="15"/>
      <c r="K230" s="15"/>
      <c r="L230" s="15"/>
      <c r="M230" s="15"/>
      <c r="N230" s="15"/>
      <c r="O230" s="15"/>
      <c r="P230" s="42"/>
      <c r="Q230" s="39"/>
    </row>
    <row r="231" spans="1:17" s="3" customFormat="1" ht="13.5" customHeight="1" x14ac:dyDescent="0.15">
      <c r="A231" s="15" t="s">
        <v>319</v>
      </c>
      <c r="B231" s="16" t="s">
        <v>4</v>
      </c>
      <c r="C231" s="15">
        <f>SUM(E231:O231)</f>
        <v>788</v>
      </c>
      <c r="D231" s="19"/>
      <c r="E231" s="15">
        <v>0</v>
      </c>
      <c r="F231" s="19"/>
      <c r="G231" s="15">
        <v>0</v>
      </c>
      <c r="H231" s="19"/>
      <c r="I231" s="15">
        <v>191</v>
      </c>
      <c r="J231" s="15"/>
      <c r="K231" s="15">
        <v>597</v>
      </c>
      <c r="L231" s="15"/>
      <c r="M231" s="15">
        <v>0</v>
      </c>
      <c r="N231" s="15"/>
      <c r="O231" s="15">
        <v>0</v>
      </c>
      <c r="P231" s="42"/>
      <c r="Q231" s="39"/>
    </row>
    <row r="232" spans="1:17" s="3" customFormat="1" ht="13.5" customHeight="1" x14ac:dyDescent="0.15">
      <c r="A232" s="15" t="s">
        <v>345</v>
      </c>
      <c r="B232" s="16"/>
      <c r="C232" s="15">
        <f>SUM(E232:O232)</f>
        <v>3862</v>
      </c>
      <c r="D232" s="19"/>
      <c r="E232" s="15">
        <v>2861</v>
      </c>
      <c r="F232" s="19"/>
      <c r="G232" s="15">
        <v>1001</v>
      </c>
      <c r="H232" s="19"/>
      <c r="I232" s="15">
        <v>0</v>
      </c>
      <c r="J232" s="15"/>
      <c r="K232" s="15">
        <v>0</v>
      </c>
      <c r="L232" s="15"/>
      <c r="M232" s="15">
        <v>0</v>
      </c>
      <c r="N232" s="15"/>
      <c r="O232" s="15">
        <v>0</v>
      </c>
      <c r="P232" s="42"/>
      <c r="Q232" s="39"/>
    </row>
    <row r="233" spans="1:17" s="3" customFormat="1" ht="13.5" customHeight="1" x14ac:dyDescent="0.15">
      <c r="A233" s="15" t="s">
        <v>92</v>
      </c>
      <c r="B233" s="16" t="s">
        <v>4</v>
      </c>
      <c r="C233" s="15">
        <f t="shared" ref="C233:C238" si="9">SUM(E233:O233)</f>
        <v>46729</v>
      </c>
      <c r="D233" s="19"/>
      <c r="E233" s="15">
        <v>12000</v>
      </c>
      <c r="F233" s="19"/>
      <c r="G233" s="15">
        <v>0</v>
      </c>
      <c r="H233" s="19"/>
      <c r="I233" s="15">
        <v>2651</v>
      </c>
      <c r="J233" s="15"/>
      <c r="K233" s="15">
        <v>24798</v>
      </c>
      <c r="L233" s="15"/>
      <c r="M233" s="15">
        <v>1494</v>
      </c>
      <c r="N233" s="15"/>
      <c r="O233" s="15">
        <v>5786</v>
      </c>
      <c r="P233" s="42"/>
      <c r="Q233" s="39"/>
    </row>
    <row r="234" spans="1:17" s="3" customFormat="1" ht="13.5" customHeight="1" x14ac:dyDescent="0.15">
      <c r="A234" s="15" t="s">
        <v>173</v>
      </c>
      <c r="B234" s="16" t="s">
        <v>4</v>
      </c>
      <c r="C234" s="15">
        <f t="shared" si="9"/>
        <v>1408458</v>
      </c>
      <c r="D234" s="19"/>
      <c r="E234" s="15">
        <v>530804</v>
      </c>
      <c r="F234" s="19"/>
      <c r="G234" s="15">
        <v>185931</v>
      </c>
      <c r="H234" s="19"/>
      <c r="I234" s="15">
        <v>97843</v>
      </c>
      <c r="J234" s="15"/>
      <c r="K234" s="15">
        <v>224794</v>
      </c>
      <c r="L234" s="15"/>
      <c r="M234" s="15">
        <v>84392</v>
      </c>
      <c r="N234" s="15"/>
      <c r="O234" s="15">
        <v>284694</v>
      </c>
      <c r="P234" s="42"/>
      <c r="Q234" s="39"/>
    </row>
    <row r="235" spans="1:17" s="3" customFormat="1" ht="13.5" customHeight="1" x14ac:dyDescent="0.15">
      <c r="A235" s="15" t="s">
        <v>279</v>
      </c>
      <c r="B235" s="16"/>
      <c r="C235" s="15">
        <f t="shared" si="9"/>
        <v>32</v>
      </c>
      <c r="D235" s="19"/>
      <c r="E235" s="15">
        <v>0</v>
      </c>
      <c r="F235" s="19"/>
      <c r="G235" s="15">
        <v>0</v>
      </c>
      <c r="H235" s="19"/>
      <c r="I235" s="15">
        <v>0</v>
      </c>
      <c r="J235" s="15"/>
      <c r="K235" s="15">
        <v>32</v>
      </c>
      <c r="L235" s="15"/>
      <c r="M235" s="15">
        <v>0</v>
      </c>
      <c r="N235" s="15"/>
      <c r="O235" s="15">
        <v>0</v>
      </c>
      <c r="P235" s="42"/>
      <c r="Q235" s="39"/>
    </row>
    <row r="236" spans="1:17" s="3" customFormat="1" ht="13.5" customHeight="1" x14ac:dyDescent="0.15">
      <c r="A236" s="15" t="s">
        <v>99</v>
      </c>
      <c r="B236" s="16" t="s">
        <v>4</v>
      </c>
      <c r="C236" s="15">
        <f t="shared" si="9"/>
        <v>318890</v>
      </c>
      <c r="D236" s="19"/>
      <c r="E236" s="15">
        <v>211528</v>
      </c>
      <c r="F236" s="19"/>
      <c r="G236" s="15">
        <v>36744</v>
      </c>
      <c r="H236" s="19"/>
      <c r="I236" s="15">
        <v>15092</v>
      </c>
      <c r="J236" s="15"/>
      <c r="K236" s="15">
        <v>41600</v>
      </c>
      <c r="L236" s="15"/>
      <c r="M236" s="15">
        <v>13286</v>
      </c>
      <c r="N236" s="15"/>
      <c r="O236" s="15">
        <v>640</v>
      </c>
      <c r="P236" s="42"/>
      <c r="Q236" s="39"/>
    </row>
    <row r="237" spans="1:17" s="3" customFormat="1" ht="13.5" customHeight="1" x14ac:dyDescent="0.15">
      <c r="A237" s="15" t="s">
        <v>278</v>
      </c>
      <c r="B237" s="16" t="s">
        <v>4</v>
      </c>
      <c r="C237" s="15">
        <f t="shared" si="9"/>
        <v>5916076</v>
      </c>
      <c r="D237" s="19"/>
      <c r="E237" s="15">
        <v>2062148</v>
      </c>
      <c r="F237" s="19"/>
      <c r="G237" s="15">
        <v>739554</v>
      </c>
      <c r="H237" s="19"/>
      <c r="I237" s="15">
        <v>312264</v>
      </c>
      <c r="J237" s="15"/>
      <c r="K237" s="15">
        <v>1373915</v>
      </c>
      <c r="L237" s="15"/>
      <c r="M237" s="19">
        <v>105259</v>
      </c>
      <c r="N237" s="19"/>
      <c r="O237" s="19">
        <v>1322936</v>
      </c>
      <c r="P237" s="42"/>
      <c r="Q237" s="39"/>
    </row>
    <row r="238" spans="1:17" s="3" customFormat="1" ht="13.5" customHeight="1" x14ac:dyDescent="0.15">
      <c r="A238" s="15" t="s">
        <v>346</v>
      </c>
      <c r="B238" s="16"/>
      <c r="C238" s="15">
        <f t="shared" si="9"/>
        <v>145</v>
      </c>
      <c r="D238" s="19"/>
      <c r="E238" s="15">
        <v>0</v>
      </c>
      <c r="F238" s="19"/>
      <c r="G238" s="15">
        <v>0</v>
      </c>
      <c r="H238" s="19"/>
      <c r="I238" s="15">
        <v>0</v>
      </c>
      <c r="J238" s="15"/>
      <c r="K238" s="15">
        <v>145</v>
      </c>
      <c r="L238" s="15"/>
      <c r="M238" s="20">
        <v>0</v>
      </c>
      <c r="N238" s="15"/>
      <c r="O238" s="20">
        <v>0</v>
      </c>
      <c r="P238" s="42"/>
      <c r="Q238" s="39"/>
    </row>
    <row r="239" spans="1:17" s="3" customFormat="1" ht="13.5" customHeight="1" x14ac:dyDescent="0.15">
      <c r="A239" s="15" t="s">
        <v>127</v>
      </c>
      <c r="B239" s="16" t="s">
        <v>4</v>
      </c>
      <c r="C239" s="28">
        <f>E239+G239+I239+K239+M239+O239</f>
        <v>7694980</v>
      </c>
      <c r="D239" s="19"/>
      <c r="E239" s="28">
        <f>SUM(E231:E238)</f>
        <v>2819341</v>
      </c>
      <c r="F239" s="19"/>
      <c r="G239" s="28">
        <f>SUM(G231:G238)</f>
        <v>963230</v>
      </c>
      <c r="H239" s="19"/>
      <c r="I239" s="28">
        <f>SUM(I231:I238)</f>
        <v>428041</v>
      </c>
      <c r="J239" s="15"/>
      <c r="K239" s="18">
        <f>SUM(K231:K238)</f>
        <v>1665881</v>
      </c>
      <c r="L239" s="15"/>
      <c r="M239" s="17">
        <f>SUM(M231:M238)</f>
        <v>204431</v>
      </c>
      <c r="N239" s="15"/>
      <c r="O239" s="17">
        <f>SUM(O231:O238)</f>
        <v>1614056</v>
      </c>
      <c r="P239" s="42"/>
      <c r="Q239" s="39"/>
    </row>
    <row r="240" spans="1:17" s="3" customFormat="1" ht="13.5" customHeight="1" x14ac:dyDescent="0.15">
      <c r="A240" s="15"/>
      <c r="B240" s="16"/>
      <c r="C240" s="19"/>
      <c r="D240" s="19"/>
      <c r="E240" s="19"/>
      <c r="F240" s="19"/>
      <c r="G240" s="19"/>
      <c r="H240" s="19"/>
      <c r="I240" s="19"/>
      <c r="J240" s="15"/>
      <c r="K240" s="19"/>
      <c r="L240" s="15"/>
      <c r="M240" s="19"/>
      <c r="N240" s="15"/>
      <c r="O240" s="19"/>
      <c r="P240" s="42"/>
      <c r="Q240" s="39"/>
    </row>
    <row r="241" spans="1:17" s="3" customFormat="1" ht="13.5" customHeight="1" x14ac:dyDescent="0.15">
      <c r="A241" s="15" t="s">
        <v>323</v>
      </c>
      <c r="B241" s="16"/>
      <c r="C241" s="17">
        <f>SUM(E241:O241)</f>
        <v>1500</v>
      </c>
      <c r="D241" s="19"/>
      <c r="E241" s="17">
        <v>0</v>
      </c>
      <c r="F241" s="19"/>
      <c r="G241" s="17">
        <v>0</v>
      </c>
      <c r="H241" s="19"/>
      <c r="I241" s="17">
        <v>0</v>
      </c>
      <c r="J241" s="15"/>
      <c r="K241" s="20">
        <v>1500</v>
      </c>
      <c r="L241" s="15"/>
      <c r="M241" s="20">
        <v>0</v>
      </c>
      <c r="N241" s="15"/>
      <c r="O241" s="20">
        <v>0</v>
      </c>
      <c r="P241" s="42"/>
      <c r="Q241" s="39"/>
    </row>
    <row r="242" spans="1:17" s="3" customFormat="1" ht="13.5" customHeight="1" x14ac:dyDescent="0.15">
      <c r="A242" s="15"/>
      <c r="B242" s="16" t="s">
        <v>4</v>
      </c>
      <c r="C242" s="15"/>
      <c r="D242" s="19"/>
      <c r="E242" s="15"/>
      <c r="F242" s="19"/>
      <c r="G242" s="15"/>
      <c r="H242" s="19"/>
      <c r="I242" s="15"/>
      <c r="J242" s="15"/>
      <c r="K242" s="15"/>
      <c r="L242" s="15"/>
      <c r="M242" s="15"/>
      <c r="N242" s="15"/>
      <c r="O242" s="15"/>
      <c r="P242" s="42"/>
      <c r="Q242" s="39"/>
    </row>
    <row r="243" spans="1:17" s="3" customFormat="1" ht="13.5" customHeight="1" x14ac:dyDescent="0.15">
      <c r="A243" s="15" t="s">
        <v>7</v>
      </c>
      <c r="B243" s="16" t="s">
        <v>4</v>
      </c>
      <c r="C243" s="15" t="s">
        <v>4</v>
      </c>
      <c r="D243" s="19"/>
      <c r="E243" s="15" t="s">
        <v>4</v>
      </c>
      <c r="F243" s="19"/>
      <c r="G243" s="15" t="s">
        <v>4</v>
      </c>
      <c r="H243" s="19"/>
      <c r="I243" s="15" t="s">
        <v>4</v>
      </c>
      <c r="J243" s="15"/>
      <c r="K243" s="15"/>
      <c r="L243" s="15"/>
      <c r="M243" s="15" t="s">
        <v>4</v>
      </c>
      <c r="N243" s="15"/>
      <c r="O243" s="15" t="s">
        <v>4</v>
      </c>
      <c r="P243" s="42"/>
      <c r="Q243" s="39"/>
    </row>
    <row r="244" spans="1:17" s="3" customFormat="1" ht="13.5" customHeight="1" x14ac:dyDescent="0.15">
      <c r="A244" s="15" t="s">
        <v>221</v>
      </c>
      <c r="B244" s="16"/>
      <c r="C244" s="15">
        <f t="shared" ref="C244:C256" si="10">SUM(E244:O244)</f>
        <v>187377</v>
      </c>
      <c r="D244" s="19"/>
      <c r="E244" s="15">
        <v>62252</v>
      </c>
      <c r="F244" s="19"/>
      <c r="G244" s="15">
        <v>13651</v>
      </c>
      <c r="H244" s="19"/>
      <c r="I244" s="15">
        <v>2673</v>
      </c>
      <c r="J244" s="15"/>
      <c r="K244" s="15">
        <v>78965</v>
      </c>
      <c r="L244" s="15"/>
      <c r="M244" s="15">
        <v>20910</v>
      </c>
      <c r="N244" s="15"/>
      <c r="O244" s="15">
        <v>8926</v>
      </c>
      <c r="P244" s="42"/>
      <c r="Q244" s="39"/>
    </row>
    <row r="245" spans="1:17" s="3" customFormat="1" ht="13.5" customHeight="1" x14ac:dyDescent="0.15">
      <c r="A245" s="15" t="s">
        <v>168</v>
      </c>
      <c r="B245" s="16"/>
      <c r="C245" s="15">
        <f t="shared" si="10"/>
        <v>674662</v>
      </c>
      <c r="D245" s="19"/>
      <c r="E245" s="15">
        <v>407770</v>
      </c>
      <c r="F245" s="19"/>
      <c r="G245" s="15">
        <v>163521</v>
      </c>
      <c r="H245" s="19"/>
      <c r="I245" s="15">
        <v>2475</v>
      </c>
      <c r="J245" s="15"/>
      <c r="K245" s="15">
        <v>8548</v>
      </c>
      <c r="L245" s="15"/>
      <c r="M245" s="15">
        <v>24526</v>
      </c>
      <c r="N245" s="15"/>
      <c r="O245" s="15">
        <v>67822</v>
      </c>
      <c r="P245" s="42"/>
      <c r="Q245" s="39"/>
    </row>
    <row r="246" spans="1:17" s="3" customFormat="1" ht="13.5" customHeight="1" x14ac:dyDescent="0.15">
      <c r="A246" s="15" t="s">
        <v>64</v>
      </c>
      <c r="B246" s="16" t="s">
        <v>4</v>
      </c>
      <c r="C246" s="15">
        <f t="shared" si="10"/>
        <v>2662297</v>
      </c>
      <c r="D246" s="19"/>
      <c r="E246" s="15">
        <v>1037128</v>
      </c>
      <c r="F246" s="19"/>
      <c r="G246" s="15">
        <v>340792</v>
      </c>
      <c r="H246" s="19"/>
      <c r="I246" s="15">
        <v>156381</v>
      </c>
      <c r="J246" s="15"/>
      <c r="K246" s="15">
        <v>396057</v>
      </c>
      <c r="L246" s="15"/>
      <c r="M246" s="15">
        <v>309092</v>
      </c>
      <c r="N246" s="15"/>
      <c r="O246" s="15">
        <v>422847</v>
      </c>
      <c r="P246" s="42"/>
      <c r="Q246" s="39"/>
    </row>
    <row r="247" spans="1:17" s="3" customFormat="1" ht="13.5" customHeight="1" x14ac:dyDescent="0.15">
      <c r="A247" s="15" t="s">
        <v>43</v>
      </c>
      <c r="B247" s="16" t="s">
        <v>4</v>
      </c>
      <c r="C247" s="15">
        <f t="shared" si="10"/>
        <v>3763662</v>
      </c>
      <c r="D247" s="19"/>
      <c r="E247" s="15">
        <v>1388360</v>
      </c>
      <c r="F247" s="19"/>
      <c r="G247" s="15">
        <v>346875</v>
      </c>
      <c r="H247" s="19"/>
      <c r="I247" s="15">
        <v>155007</v>
      </c>
      <c r="J247" s="15"/>
      <c r="K247" s="15">
        <v>815490</v>
      </c>
      <c r="L247" s="15"/>
      <c r="M247" s="15">
        <v>484953</v>
      </c>
      <c r="N247" s="15"/>
      <c r="O247" s="15">
        <v>572977</v>
      </c>
      <c r="P247" s="42"/>
      <c r="Q247" s="39"/>
    </row>
    <row r="248" spans="1:17" s="3" customFormat="1" ht="13.5" customHeight="1" x14ac:dyDescent="0.15">
      <c r="A248" s="15" t="s">
        <v>216</v>
      </c>
      <c r="B248" s="16"/>
      <c r="C248" s="15">
        <f t="shared" si="10"/>
        <v>2427400</v>
      </c>
      <c r="D248" s="19"/>
      <c r="E248" s="15">
        <v>670429</v>
      </c>
      <c r="F248" s="19"/>
      <c r="G248" s="15">
        <v>222511</v>
      </c>
      <c r="H248" s="19"/>
      <c r="I248" s="15">
        <v>46025</v>
      </c>
      <c r="J248" s="15"/>
      <c r="K248" s="15">
        <v>1152267</v>
      </c>
      <c r="L248" s="15"/>
      <c r="M248" s="15">
        <v>84584</v>
      </c>
      <c r="N248" s="15"/>
      <c r="O248" s="15">
        <v>251584</v>
      </c>
      <c r="P248" s="42"/>
      <c r="Q248" s="39"/>
    </row>
    <row r="249" spans="1:17" s="3" customFormat="1" ht="13.5" customHeight="1" x14ac:dyDescent="0.15">
      <c r="A249" s="15" t="s">
        <v>44</v>
      </c>
      <c r="B249" s="16" t="s">
        <v>4</v>
      </c>
      <c r="C249" s="15">
        <f t="shared" si="10"/>
        <v>2019532</v>
      </c>
      <c r="D249" s="19"/>
      <c r="E249" s="15">
        <v>1032227</v>
      </c>
      <c r="F249" s="19"/>
      <c r="G249" s="15">
        <v>246946</v>
      </c>
      <c r="H249" s="19"/>
      <c r="I249" s="15">
        <v>102202</v>
      </c>
      <c r="J249" s="15"/>
      <c r="K249" s="15">
        <v>210818</v>
      </c>
      <c r="L249" s="15"/>
      <c r="M249" s="15">
        <v>65781</v>
      </c>
      <c r="N249" s="15"/>
      <c r="O249" s="15">
        <v>361558</v>
      </c>
      <c r="P249" s="42"/>
      <c r="Q249" s="39"/>
    </row>
    <row r="250" spans="1:17" s="3" customFormat="1" ht="13.5" customHeight="1" x14ac:dyDescent="0.15">
      <c r="A250" s="15" t="s">
        <v>65</v>
      </c>
      <c r="B250" s="16" t="s">
        <v>4</v>
      </c>
      <c r="C250" s="15">
        <f t="shared" si="10"/>
        <v>97839</v>
      </c>
      <c r="D250" s="19"/>
      <c r="E250" s="15">
        <v>53903</v>
      </c>
      <c r="F250" s="19"/>
      <c r="G250" s="15">
        <v>23717</v>
      </c>
      <c r="H250" s="19"/>
      <c r="I250" s="15">
        <v>0</v>
      </c>
      <c r="J250" s="15"/>
      <c r="K250" s="15">
        <v>30</v>
      </c>
      <c r="L250" s="15"/>
      <c r="M250" s="15">
        <v>0</v>
      </c>
      <c r="N250" s="15"/>
      <c r="O250" s="15">
        <v>20189</v>
      </c>
      <c r="P250" s="42"/>
      <c r="Q250" s="39"/>
    </row>
    <row r="251" spans="1:17" s="3" customFormat="1" ht="13.5" customHeight="1" x14ac:dyDescent="0.15">
      <c r="A251" s="15" t="s">
        <v>22</v>
      </c>
      <c r="B251" s="16" t="s">
        <v>4</v>
      </c>
      <c r="C251" s="15">
        <f t="shared" si="10"/>
        <v>1640141</v>
      </c>
      <c r="D251" s="19"/>
      <c r="E251" s="15">
        <v>392102</v>
      </c>
      <c r="F251" s="19"/>
      <c r="G251" s="15">
        <v>110513</v>
      </c>
      <c r="H251" s="19"/>
      <c r="I251" s="15">
        <v>71016</v>
      </c>
      <c r="J251" s="15"/>
      <c r="K251" s="15">
        <v>997915</v>
      </c>
      <c r="L251" s="15"/>
      <c r="M251" s="15">
        <v>66461</v>
      </c>
      <c r="N251" s="15"/>
      <c r="O251" s="15">
        <v>2134</v>
      </c>
      <c r="P251" s="42"/>
      <c r="Q251" s="39"/>
    </row>
    <row r="252" spans="1:17" s="3" customFormat="1" ht="13.5" customHeight="1" x14ac:dyDescent="0.15">
      <c r="A252" s="15" t="s">
        <v>21</v>
      </c>
      <c r="B252" s="16" t="s">
        <v>4</v>
      </c>
      <c r="C252" s="15">
        <f t="shared" si="10"/>
        <v>4930929</v>
      </c>
      <c r="D252" s="19"/>
      <c r="E252" s="15">
        <v>2525802</v>
      </c>
      <c r="F252" s="19"/>
      <c r="G252" s="15">
        <v>921781</v>
      </c>
      <c r="H252" s="19"/>
      <c r="I252" s="15">
        <v>98305</v>
      </c>
      <c r="J252" s="15"/>
      <c r="K252" s="15">
        <v>419801</v>
      </c>
      <c r="L252" s="15"/>
      <c r="M252" s="15">
        <v>102210</v>
      </c>
      <c r="N252" s="15"/>
      <c r="O252" s="15">
        <v>863030</v>
      </c>
      <c r="P252" s="42"/>
      <c r="Q252" s="39"/>
    </row>
    <row r="253" spans="1:17" s="3" customFormat="1" ht="13.5" customHeight="1" x14ac:dyDescent="0.15">
      <c r="A253" s="15" t="s">
        <v>217</v>
      </c>
      <c r="B253" s="16" t="s">
        <v>4</v>
      </c>
      <c r="C253" s="15">
        <f t="shared" si="10"/>
        <v>4061312</v>
      </c>
      <c r="D253" s="19"/>
      <c r="E253" s="15">
        <v>1673206</v>
      </c>
      <c r="F253" s="19"/>
      <c r="G253" s="15">
        <v>515616</v>
      </c>
      <c r="H253" s="19"/>
      <c r="I253" s="15">
        <v>88911</v>
      </c>
      <c r="J253" s="15"/>
      <c r="K253" s="15">
        <v>517411</v>
      </c>
      <c r="L253" s="15"/>
      <c r="M253" s="15">
        <v>337140</v>
      </c>
      <c r="N253" s="15"/>
      <c r="O253" s="15">
        <v>929028</v>
      </c>
      <c r="P253" s="42"/>
      <c r="Q253" s="39"/>
    </row>
    <row r="254" spans="1:17" s="3" customFormat="1" ht="13.5" customHeight="1" x14ac:dyDescent="0.15">
      <c r="A254" s="15" t="s">
        <v>45</v>
      </c>
      <c r="B254" s="16" t="s">
        <v>4</v>
      </c>
      <c r="C254" s="15">
        <f t="shared" si="10"/>
        <v>3999971</v>
      </c>
      <c r="D254" s="19"/>
      <c r="E254" s="15">
        <v>1049047</v>
      </c>
      <c r="F254" s="19"/>
      <c r="G254" s="15">
        <v>374523</v>
      </c>
      <c r="H254" s="19"/>
      <c r="I254" s="15">
        <v>112723</v>
      </c>
      <c r="J254" s="15"/>
      <c r="K254" s="15">
        <v>513738</v>
      </c>
      <c r="L254" s="15"/>
      <c r="M254" s="15">
        <v>1296481</v>
      </c>
      <c r="N254" s="15"/>
      <c r="O254" s="15">
        <v>653459</v>
      </c>
      <c r="P254" s="42"/>
      <c r="Q254" s="39"/>
    </row>
    <row r="255" spans="1:17" s="3" customFormat="1" ht="13.5" customHeight="1" x14ac:dyDescent="0.15">
      <c r="A255" s="15" t="s">
        <v>120</v>
      </c>
      <c r="B255" s="16"/>
      <c r="C255" s="15">
        <f t="shared" si="10"/>
        <v>238</v>
      </c>
      <c r="D255" s="19"/>
      <c r="E255" s="15">
        <v>0</v>
      </c>
      <c r="F255" s="19"/>
      <c r="G255" s="15">
        <v>0</v>
      </c>
      <c r="H255" s="19"/>
      <c r="I255" s="15">
        <v>0</v>
      </c>
      <c r="J255" s="15"/>
      <c r="K255" s="15">
        <v>161</v>
      </c>
      <c r="L255" s="15"/>
      <c r="M255" s="15">
        <v>0</v>
      </c>
      <c r="N255" s="15"/>
      <c r="O255" s="15">
        <v>77</v>
      </c>
      <c r="P255" s="42"/>
      <c r="Q255" s="39"/>
    </row>
    <row r="256" spans="1:17" s="3" customFormat="1" ht="13.5" customHeight="1" x14ac:dyDescent="0.15">
      <c r="A256" s="15" t="s">
        <v>318</v>
      </c>
      <c r="B256" s="16" t="s">
        <v>4</v>
      </c>
      <c r="C256" s="15">
        <f t="shared" si="10"/>
        <v>65926</v>
      </c>
      <c r="D256" s="19"/>
      <c r="E256" s="15">
        <v>24426</v>
      </c>
      <c r="F256" s="19"/>
      <c r="G256" s="15">
        <v>8997</v>
      </c>
      <c r="H256" s="19"/>
      <c r="I256" s="15">
        <v>2095</v>
      </c>
      <c r="J256" s="15"/>
      <c r="K256" s="17">
        <v>27808</v>
      </c>
      <c r="L256" s="15"/>
      <c r="M256" s="20">
        <v>2600</v>
      </c>
      <c r="N256" s="15"/>
      <c r="O256" s="20">
        <v>0</v>
      </c>
      <c r="P256" s="42"/>
      <c r="Q256" s="39"/>
    </row>
    <row r="257" spans="1:17" s="3" customFormat="1" ht="13.5" customHeight="1" x14ac:dyDescent="0.15">
      <c r="A257" s="15" t="s">
        <v>100</v>
      </c>
      <c r="B257" s="16" t="s">
        <v>4</v>
      </c>
      <c r="C257" s="28">
        <f>SUM(C244:C256)</f>
        <v>26531286</v>
      </c>
      <c r="D257" s="19"/>
      <c r="E257" s="28">
        <f>SUM(E244:E256)</f>
        <v>10316652</v>
      </c>
      <c r="F257" s="19"/>
      <c r="G257" s="28">
        <f>SUM(G244:G256)</f>
        <v>3289443</v>
      </c>
      <c r="H257" s="19"/>
      <c r="I257" s="28">
        <f>SUM(I244:I256)</f>
        <v>837813</v>
      </c>
      <c r="J257" s="15"/>
      <c r="K257" s="18">
        <f>SUM(K244:K256)</f>
        <v>5139009</v>
      </c>
      <c r="L257" s="15"/>
      <c r="M257" s="17">
        <f>SUM(M244:M256)</f>
        <v>2794738</v>
      </c>
      <c r="N257" s="15"/>
      <c r="O257" s="17">
        <f>SUM(O244:O256)</f>
        <v>4153631</v>
      </c>
      <c r="P257" s="42"/>
      <c r="Q257" s="39"/>
    </row>
    <row r="258" spans="1:17" s="3" customFormat="1" ht="13.5" customHeight="1" x14ac:dyDescent="0.15">
      <c r="A258" s="15"/>
      <c r="B258" s="16" t="s">
        <v>4</v>
      </c>
      <c r="C258" s="15"/>
      <c r="D258" s="19"/>
      <c r="E258" s="15"/>
      <c r="F258" s="19"/>
      <c r="G258" s="15"/>
      <c r="H258" s="19"/>
      <c r="I258" s="15"/>
      <c r="J258" s="15"/>
      <c r="K258" s="15"/>
      <c r="L258" s="15"/>
      <c r="M258" s="15"/>
      <c r="N258" s="15"/>
      <c r="O258" s="15"/>
      <c r="P258" s="42"/>
      <c r="Q258" s="39"/>
    </row>
    <row r="259" spans="1:17" s="3" customFormat="1" ht="13.5" customHeight="1" x14ac:dyDescent="0.15">
      <c r="A259" s="15" t="s">
        <v>154</v>
      </c>
      <c r="B259" s="16"/>
      <c r="C259" s="17">
        <f>SUM(E259:O259)</f>
        <v>1185</v>
      </c>
      <c r="D259" s="19"/>
      <c r="E259" s="17">
        <v>0</v>
      </c>
      <c r="F259" s="19"/>
      <c r="G259" s="17">
        <v>0</v>
      </c>
      <c r="H259" s="19"/>
      <c r="I259" s="17">
        <v>-3038</v>
      </c>
      <c r="J259" s="15"/>
      <c r="K259" s="17">
        <v>7358</v>
      </c>
      <c r="L259" s="15"/>
      <c r="M259" s="20">
        <v>0</v>
      </c>
      <c r="N259" s="15"/>
      <c r="O259" s="20">
        <v>-3135</v>
      </c>
      <c r="P259" s="42"/>
      <c r="Q259" s="39"/>
    </row>
    <row r="260" spans="1:17" s="3" customFormat="1" ht="13.5" customHeight="1" x14ac:dyDescent="0.15">
      <c r="A260" s="15"/>
      <c r="B260" s="16"/>
      <c r="C260" s="15"/>
      <c r="D260" s="19"/>
      <c r="E260" s="15"/>
      <c r="F260" s="19"/>
      <c r="G260" s="15"/>
      <c r="H260" s="19"/>
      <c r="I260" s="15"/>
      <c r="J260" s="15"/>
      <c r="K260" s="15"/>
      <c r="L260" s="15"/>
      <c r="M260" s="15"/>
      <c r="N260" s="15"/>
      <c r="O260" s="15"/>
      <c r="P260" s="42"/>
      <c r="Q260" s="39"/>
    </row>
    <row r="261" spans="1:17" s="3" customFormat="1" ht="13.5" customHeight="1" x14ac:dyDescent="0.15">
      <c r="A261" s="15" t="s">
        <v>66</v>
      </c>
      <c r="B261" s="16" t="s">
        <v>4</v>
      </c>
      <c r="C261" s="17">
        <f>SUM(E261:O261)</f>
        <v>63247</v>
      </c>
      <c r="D261" s="19"/>
      <c r="E261" s="17">
        <v>0</v>
      </c>
      <c r="F261" s="19"/>
      <c r="G261" s="17">
        <v>0</v>
      </c>
      <c r="H261" s="19"/>
      <c r="I261" s="17">
        <v>58857</v>
      </c>
      <c r="J261" s="15"/>
      <c r="K261" s="17">
        <v>4390</v>
      </c>
      <c r="L261" s="15"/>
      <c r="M261" s="20">
        <v>0</v>
      </c>
      <c r="N261" s="15"/>
      <c r="O261" s="20">
        <v>0</v>
      </c>
      <c r="P261" s="42"/>
      <c r="Q261" s="39"/>
    </row>
    <row r="262" spans="1:17" s="3" customFormat="1" ht="13.5" customHeight="1" x14ac:dyDescent="0.15">
      <c r="A262" s="15"/>
      <c r="B262" s="16"/>
      <c r="C262" s="19"/>
      <c r="D262" s="19"/>
      <c r="E262" s="19"/>
      <c r="F262" s="19"/>
      <c r="G262" s="19"/>
      <c r="H262" s="19"/>
      <c r="I262" s="19"/>
      <c r="J262" s="15"/>
      <c r="K262" s="19"/>
      <c r="L262" s="15"/>
      <c r="M262" s="19"/>
      <c r="N262" s="15"/>
      <c r="O262" s="19"/>
      <c r="P262" s="42"/>
      <c r="Q262" s="39"/>
    </row>
    <row r="263" spans="1:17" s="3" customFormat="1" ht="13.5" customHeight="1" x14ac:dyDescent="0.15">
      <c r="A263" s="15" t="s">
        <v>186</v>
      </c>
      <c r="B263" s="16" t="s">
        <v>4</v>
      </c>
      <c r="C263" s="15" t="s">
        <v>4</v>
      </c>
      <c r="D263" s="19"/>
      <c r="E263" s="15"/>
      <c r="F263" s="19"/>
      <c r="G263" s="15"/>
      <c r="H263" s="19"/>
      <c r="I263" s="15"/>
      <c r="J263" s="15"/>
      <c r="K263" s="15"/>
      <c r="L263" s="15"/>
      <c r="M263" s="15"/>
      <c r="N263" s="15"/>
      <c r="O263" s="15"/>
      <c r="P263" s="42"/>
      <c r="Q263" s="39"/>
    </row>
    <row r="264" spans="1:17" s="3" customFormat="1" ht="13.5" customHeight="1" x14ac:dyDescent="0.15">
      <c r="A264" s="15" t="s">
        <v>56</v>
      </c>
      <c r="B264" s="16" t="s">
        <v>4</v>
      </c>
      <c r="C264" s="15">
        <f t="shared" ref="C264:C274" si="11">SUM(E264:O264)</f>
        <v>86721</v>
      </c>
      <c r="D264" s="19"/>
      <c r="E264" s="15">
        <v>53331</v>
      </c>
      <c r="F264" s="19"/>
      <c r="G264" s="15">
        <v>6779</v>
      </c>
      <c r="H264" s="19"/>
      <c r="I264" s="15">
        <v>6040</v>
      </c>
      <c r="J264" s="15"/>
      <c r="K264" s="15">
        <v>6289</v>
      </c>
      <c r="L264" s="15"/>
      <c r="M264" s="15">
        <v>0</v>
      </c>
      <c r="N264" s="15"/>
      <c r="O264" s="15">
        <v>14282</v>
      </c>
      <c r="P264" s="42"/>
      <c r="Q264" s="39"/>
    </row>
    <row r="265" spans="1:17" s="3" customFormat="1" ht="13.5" customHeight="1" x14ac:dyDescent="0.15">
      <c r="A265" s="15" t="s">
        <v>90</v>
      </c>
      <c r="B265" s="16"/>
      <c r="C265" s="15">
        <f t="shared" si="11"/>
        <v>52233</v>
      </c>
      <c r="D265" s="19"/>
      <c r="E265" s="15">
        <v>31060</v>
      </c>
      <c r="F265" s="19"/>
      <c r="G265" s="15">
        <v>11603</v>
      </c>
      <c r="H265" s="19"/>
      <c r="I265" s="15">
        <v>315</v>
      </c>
      <c r="J265" s="15"/>
      <c r="K265" s="15">
        <v>133</v>
      </c>
      <c r="L265" s="15"/>
      <c r="M265" s="15">
        <v>0</v>
      </c>
      <c r="N265" s="15"/>
      <c r="O265" s="15">
        <v>9122</v>
      </c>
      <c r="P265" s="42"/>
      <c r="Q265" s="39"/>
    </row>
    <row r="266" spans="1:17" s="3" customFormat="1" ht="13.5" customHeight="1" x14ac:dyDescent="0.15">
      <c r="A266" s="15" t="s">
        <v>57</v>
      </c>
      <c r="B266" s="16" t="s">
        <v>4</v>
      </c>
      <c r="C266" s="15">
        <f t="shared" si="11"/>
        <v>157348</v>
      </c>
      <c r="D266" s="19"/>
      <c r="E266" s="15">
        <v>114557</v>
      </c>
      <c r="F266" s="19"/>
      <c r="G266" s="15">
        <v>31898</v>
      </c>
      <c r="H266" s="19"/>
      <c r="I266" s="15">
        <v>3651</v>
      </c>
      <c r="J266" s="15"/>
      <c r="K266" s="15">
        <v>5347</v>
      </c>
      <c r="L266" s="15"/>
      <c r="M266" s="15">
        <v>1895</v>
      </c>
      <c r="N266" s="15"/>
      <c r="O266" s="15">
        <v>0</v>
      </c>
      <c r="P266" s="42"/>
      <c r="Q266" s="39"/>
    </row>
    <row r="267" spans="1:17" s="3" customFormat="1" ht="13.5" customHeight="1" x14ac:dyDescent="0.15">
      <c r="A267" s="15" t="s">
        <v>24</v>
      </c>
      <c r="B267" s="16"/>
      <c r="C267" s="15">
        <f t="shared" si="11"/>
        <v>34203</v>
      </c>
      <c r="D267" s="19"/>
      <c r="E267" s="15">
        <v>23752</v>
      </c>
      <c r="F267" s="19"/>
      <c r="G267" s="15">
        <v>10451</v>
      </c>
      <c r="H267" s="19"/>
      <c r="I267" s="15">
        <v>0</v>
      </c>
      <c r="J267" s="15"/>
      <c r="K267" s="15">
        <v>0</v>
      </c>
      <c r="L267" s="15"/>
      <c r="M267" s="15">
        <v>0</v>
      </c>
      <c r="N267" s="15"/>
      <c r="O267" s="15">
        <v>0</v>
      </c>
      <c r="P267" s="42"/>
      <c r="Q267" s="39"/>
    </row>
    <row r="268" spans="1:17" s="3" customFormat="1" ht="13.5" customHeight="1" x14ac:dyDescent="0.15">
      <c r="A268" s="15" t="s">
        <v>58</v>
      </c>
      <c r="B268" s="16" t="s">
        <v>4</v>
      </c>
      <c r="C268" s="15">
        <f t="shared" si="11"/>
        <v>87710</v>
      </c>
      <c r="D268" s="19"/>
      <c r="E268" s="15">
        <v>31991</v>
      </c>
      <c r="F268" s="19"/>
      <c r="G268" s="15">
        <v>3509</v>
      </c>
      <c r="H268" s="19"/>
      <c r="I268" s="15">
        <v>41976</v>
      </c>
      <c r="J268" s="15"/>
      <c r="K268" s="15">
        <v>9953</v>
      </c>
      <c r="L268" s="15"/>
      <c r="M268" s="15">
        <v>0</v>
      </c>
      <c r="N268" s="15"/>
      <c r="O268" s="15">
        <v>281</v>
      </c>
      <c r="P268" s="42"/>
      <c r="Q268" s="39"/>
    </row>
    <row r="269" spans="1:17" s="3" customFormat="1" ht="13.5" customHeight="1" x14ac:dyDescent="0.15">
      <c r="A269" s="15" t="s">
        <v>59</v>
      </c>
      <c r="B269" s="16" t="s">
        <v>4</v>
      </c>
      <c r="C269" s="15">
        <f t="shared" si="11"/>
        <v>971127</v>
      </c>
      <c r="D269" s="19"/>
      <c r="E269" s="15">
        <v>416169</v>
      </c>
      <c r="F269" s="19"/>
      <c r="G269" s="15">
        <v>132113</v>
      </c>
      <c r="H269" s="19"/>
      <c r="I269" s="15">
        <v>55473</v>
      </c>
      <c r="J269" s="15"/>
      <c r="K269" s="15">
        <v>102554</v>
      </c>
      <c r="L269" s="15"/>
      <c r="M269" s="15">
        <v>36100</v>
      </c>
      <c r="N269" s="15"/>
      <c r="O269" s="15">
        <v>228718</v>
      </c>
      <c r="P269" s="42"/>
      <c r="Q269" s="39"/>
    </row>
    <row r="270" spans="1:17" s="3" customFormat="1" ht="13.5" customHeight="1" x14ac:dyDescent="0.15">
      <c r="A270" s="15" t="s">
        <v>27</v>
      </c>
      <c r="B270" s="16" t="s">
        <v>4</v>
      </c>
      <c r="C270" s="15">
        <f t="shared" si="11"/>
        <v>139851</v>
      </c>
      <c r="D270" s="19"/>
      <c r="E270" s="15">
        <v>69194</v>
      </c>
      <c r="F270" s="19"/>
      <c r="G270" s="15">
        <v>16931</v>
      </c>
      <c r="H270" s="19"/>
      <c r="I270" s="15">
        <v>21878</v>
      </c>
      <c r="J270" s="15"/>
      <c r="K270" s="15">
        <v>31848</v>
      </c>
      <c r="L270" s="15"/>
      <c r="M270" s="15">
        <v>0</v>
      </c>
      <c r="N270" s="15"/>
      <c r="O270" s="15">
        <v>0</v>
      </c>
      <c r="P270" s="42"/>
      <c r="Q270" s="39"/>
    </row>
    <row r="271" spans="1:17" s="3" customFormat="1" ht="13.5" customHeight="1" x14ac:dyDescent="0.15">
      <c r="A271" s="15" t="s">
        <v>266</v>
      </c>
      <c r="B271" s="16"/>
      <c r="C271" s="15">
        <f t="shared" si="11"/>
        <v>102655</v>
      </c>
      <c r="D271" s="19"/>
      <c r="E271" s="15">
        <v>49288</v>
      </c>
      <c r="F271" s="19"/>
      <c r="G271" s="15">
        <v>19045</v>
      </c>
      <c r="H271" s="19"/>
      <c r="I271" s="15">
        <v>3350</v>
      </c>
      <c r="J271" s="15"/>
      <c r="K271" s="15">
        <v>982</v>
      </c>
      <c r="L271" s="15"/>
      <c r="M271" s="15">
        <v>69</v>
      </c>
      <c r="N271" s="15"/>
      <c r="O271" s="15">
        <v>29921</v>
      </c>
      <c r="P271" s="42"/>
      <c r="Q271" s="39"/>
    </row>
    <row r="272" spans="1:17" s="3" customFormat="1" ht="13.5" customHeight="1" x14ac:dyDescent="0.15">
      <c r="A272" s="15" t="s">
        <v>29</v>
      </c>
      <c r="B272" s="16" t="s">
        <v>4</v>
      </c>
      <c r="C272" s="15">
        <f t="shared" si="11"/>
        <v>102099</v>
      </c>
      <c r="D272" s="19"/>
      <c r="E272" s="15">
        <v>60750</v>
      </c>
      <c r="F272" s="19"/>
      <c r="G272" s="15">
        <v>15381</v>
      </c>
      <c r="H272" s="19"/>
      <c r="I272" s="15">
        <v>12694</v>
      </c>
      <c r="J272" s="15"/>
      <c r="K272" s="15">
        <v>6768</v>
      </c>
      <c r="L272" s="15"/>
      <c r="M272" s="15">
        <v>0</v>
      </c>
      <c r="N272" s="15"/>
      <c r="O272" s="15">
        <v>6506</v>
      </c>
      <c r="P272" s="42"/>
      <c r="Q272" s="39"/>
    </row>
    <row r="273" spans="1:17" s="3" customFormat="1" ht="13.5" customHeight="1" x14ac:dyDescent="0.15">
      <c r="A273" s="15" t="s">
        <v>30</v>
      </c>
      <c r="B273" s="16" t="s">
        <v>4</v>
      </c>
      <c r="C273" s="15">
        <f t="shared" si="11"/>
        <v>513993</v>
      </c>
      <c r="D273" s="19"/>
      <c r="E273" s="15">
        <v>255048</v>
      </c>
      <c r="F273" s="19"/>
      <c r="G273" s="15">
        <v>79594</v>
      </c>
      <c r="H273" s="19"/>
      <c r="I273" s="15">
        <v>13077</v>
      </c>
      <c r="J273" s="15"/>
      <c r="K273" s="15">
        <v>69587</v>
      </c>
      <c r="L273" s="15"/>
      <c r="M273" s="15">
        <v>3059</v>
      </c>
      <c r="N273" s="15"/>
      <c r="O273" s="15">
        <v>93628</v>
      </c>
      <c r="P273" s="42"/>
      <c r="Q273" s="39"/>
    </row>
    <row r="274" spans="1:17" s="3" customFormat="1" ht="13.5" customHeight="1" x14ac:dyDescent="0.15">
      <c r="A274" s="15" t="s">
        <v>60</v>
      </c>
      <c r="B274" s="16" t="s">
        <v>4</v>
      </c>
      <c r="C274" s="15">
        <f t="shared" si="11"/>
        <v>1007369</v>
      </c>
      <c r="D274" s="19"/>
      <c r="E274" s="15">
        <v>351760</v>
      </c>
      <c r="F274" s="19"/>
      <c r="G274" s="15">
        <v>103277</v>
      </c>
      <c r="H274" s="19"/>
      <c r="I274" s="15">
        <v>51117</v>
      </c>
      <c r="J274" s="15"/>
      <c r="K274" s="17">
        <v>284665</v>
      </c>
      <c r="L274" s="15"/>
      <c r="M274" s="20">
        <v>14191</v>
      </c>
      <c r="N274" s="15"/>
      <c r="O274" s="20">
        <v>202359</v>
      </c>
      <c r="P274" s="42"/>
      <c r="Q274" s="39"/>
    </row>
    <row r="275" spans="1:17" s="3" customFormat="1" ht="13.5" customHeight="1" x14ac:dyDescent="0.15">
      <c r="A275" s="15" t="s">
        <v>191</v>
      </c>
      <c r="B275" s="16" t="s">
        <v>4</v>
      </c>
      <c r="C275" s="28">
        <f>SUM(C264:C274)</f>
        <v>3255309</v>
      </c>
      <c r="D275" s="19"/>
      <c r="E275" s="28">
        <f>SUM(E264:E274)</f>
        <v>1456900</v>
      </c>
      <c r="F275" s="19"/>
      <c r="G275" s="28">
        <f>SUM(G264:G274)</f>
        <v>430581</v>
      </c>
      <c r="H275" s="19"/>
      <c r="I275" s="28">
        <f>SUM(I264:I274)</f>
        <v>209571</v>
      </c>
      <c r="J275" s="15"/>
      <c r="K275" s="18">
        <f>SUM(K264:K274)</f>
        <v>518126</v>
      </c>
      <c r="L275" s="15"/>
      <c r="M275" s="17">
        <f>SUM(M264:M274)</f>
        <v>55314</v>
      </c>
      <c r="N275" s="15"/>
      <c r="O275" s="17">
        <f>SUM(O264:O274)</f>
        <v>584817</v>
      </c>
      <c r="P275" s="42"/>
      <c r="Q275" s="39"/>
    </row>
    <row r="276" spans="1:17" s="3" customFormat="1" ht="13.5" customHeight="1" x14ac:dyDescent="0.15">
      <c r="A276" s="15"/>
      <c r="B276" s="16" t="s">
        <v>4</v>
      </c>
      <c r="C276" s="15"/>
      <c r="D276" s="19"/>
      <c r="E276" s="15"/>
      <c r="F276" s="19"/>
      <c r="G276" s="15"/>
      <c r="H276" s="19"/>
      <c r="I276" s="15"/>
      <c r="J276" s="15"/>
      <c r="K276" s="15"/>
      <c r="L276" s="15"/>
      <c r="M276" s="15"/>
      <c r="N276" s="15"/>
      <c r="O276" s="15"/>
      <c r="P276" s="42"/>
      <c r="Q276" s="39"/>
    </row>
    <row r="277" spans="1:17" s="3" customFormat="1" ht="13.5" customHeight="1" x14ac:dyDescent="0.15">
      <c r="A277" s="15" t="s">
        <v>218</v>
      </c>
      <c r="B277" s="16" t="s">
        <v>4</v>
      </c>
      <c r="C277" s="15" t="s">
        <v>4</v>
      </c>
      <c r="D277" s="19"/>
      <c r="E277" s="15" t="s">
        <v>4</v>
      </c>
      <c r="F277" s="19"/>
      <c r="G277" s="15" t="s">
        <v>4</v>
      </c>
      <c r="H277" s="19"/>
      <c r="I277" s="15" t="s">
        <v>4</v>
      </c>
      <c r="J277" s="15"/>
      <c r="K277" s="15"/>
      <c r="L277" s="15"/>
      <c r="M277" s="15" t="s">
        <v>4</v>
      </c>
      <c r="N277" s="15"/>
      <c r="O277" s="15" t="s">
        <v>4</v>
      </c>
      <c r="P277" s="42"/>
      <c r="Q277" s="39"/>
    </row>
    <row r="278" spans="1:17" s="3" customFormat="1" ht="13.5" customHeight="1" x14ac:dyDescent="0.15">
      <c r="A278" s="15" t="s">
        <v>77</v>
      </c>
      <c r="B278" s="16" t="s">
        <v>4</v>
      </c>
      <c r="C278" s="15">
        <f>SUM(E278:O278)</f>
        <v>6643</v>
      </c>
      <c r="D278" s="19"/>
      <c r="E278" s="15">
        <v>0</v>
      </c>
      <c r="F278" s="19"/>
      <c r="G278" s="15">
        <v>0</v>
      </c>
      <c r="H278" s="19"/>
      <c r="I278" s="15">
        <v>2558</v>
      </c>
      <c r="J278" s="15"/>
      <c r="K278" s="15">
        <v>4085</v>
      </c>
      <c r="L278" s="15"/>
      <c r="M278" s="15">
        <v>0</v>
      </c>
      <c r="N278" s="15"/>
      <c r="O278" s="15">
        <v>0</v>
      </c>
      <c r="P278" s="42"/>
      <c r="Q278" s="39"/>
    </row>
    <row r="279" spans="1:17" s="3" customFormat="1" ht="13.5" customHeight="1" x14ac:dyDescent="0.15">
      <c r="A279" s="15" t="s">
        <v>22</v>
      </c>
      <c r="B279" s="16" t="s">
        <v>4</v>
      </c>
      <c r="C279" s="15">
        <f>SUM(E279:O279)</f>
        <v>561553</v>
      </c>
      <c r="D279" s="19"/>
      <c r="E279" s="15">
        <v>151484</v>
      </c>
      <c r="F279" s="19"/>
      <c r="G279" s="15">
        <v>56489</v>
      </c>
      <c r="H279" s="19"/>
      <c r="I279" s="15">
        <v>30648</v>
      </c>
      <c r="J279" s="15"/>
      <c r="K279" s="15">
        <v>210020</v>
      </c>
      <c r="L279" s="15"/>
      <c r="M279" s="15">
        <v>9082</v>
      </c>
      <c r="N279" s="15"/>
      <c r="O279" s="15">
        <v>103830</v>
      </c>
      <c r="P279" s="42"/>
      <c r="Q279" s="39"/>
    </row>
    <row r="280" spans="1:17" s="3" customFormat="1" ht="13.5" customHeight="1" x14ac:dyDescent="0.15">
      <c r="A280" s="15" t="s">
        <v>41</v>
      </c>
      <c r="B280" s="16" t="s">
        <v>4</v>
      </c>
      <c r="C280" s="15">
        <f>SUM(E280:O280)</f>
        <v>69917</v>
      </c>
      <c r="D280" s="19"/>
      <c r="E280" s="15">
        <v>38166</v>
      </c>
      <c r="F280" s="19"/>
      <c r="G280" s="15">
        <v>8867</v>
      </c>
      <c r="H280" s="19"/>
      <c r="I280" s="15">
        <v>749</v>
      </c>
      <c r="J280" s="15"/>
      <c r="K280" s="19">
        <v>6782</v>
      </c>
      <c r="L280" s="15"/>
      <c r="M280" s="19">
        <v>0</v>
      </c>
      <c r="N280" s="15"/>
      <c r="O280" s="19">
        <v>15353</v>
      </c>
      <c r="P280" s="42"/>
      <c r="Q280" s="39"/>
    </row>
    <row r="281" spans="1:17" s="3" customFormat="1" ht="13.5" customHeight="1" x14ac:dyDescent="0.15">
      <c r="A281" s="15" t="s">
        <v>293</v>
      </c>
      <c r="B281" s="16"/>
      <c r="C281" s="15">
        <f>SUM(E281:O281)</f>
        <v>4328</v>
      </c>
      <c r="D281" s="19"/>
      <c r="E281" s="15">
        <v>2346</v>
      </c>
      <c r="F281" s="19"/>
      <c r="G281" s="15">
        <v>1032</v>
      </c>
      <c r="H281" s="19"/>
      <c r="I281" s="15">
        <v>217</v>
      </c>
      <c r="J281" s="15"/>
      <c r="K281" s="19">
        <v>294</v>
      </c>
      <c r="L281" s="15"/>
      <c r="M281" s="19">
        <v>0</v>
      </c>
      <c r="N281" s="15"/>
      <c r="O281" s="19">
        <v>439</v>
      </c>
      <c r="P281" s="42"/>
      <c r="Q281" s="39"/>
    </row>
    <row r="282" spans="1:17" s="3" customFormat="1" ht="13.5" customHeight="1" x14ac:dyDescent="0.15">
      <c r="A282" s="15" t="s">
        <v>219</v>
      </c>
      <c r="B282" s="16"/>
      <c r="C282" s="15">
        <f>SUM(E282:O282)</f>
        <v>148190</v>
      </c>
      <c r="D282" s="19"/>
      <c r="E282" s="15">
        <v>11093</v>
      </c>
      <c r="F282" s="19"/>
      <c r="G282" s="15">
        <v>4881</v>
      </c>
      <c r="H282" s="19"/>
      <c r="I282" s="15">
        <v>0</v>
      </c>
      <c r="J282" s="15"/>
      <c r="K282" s="19">
        <v>92211</v>
      </c>
      <c r="L282" s="15"/>
      <c r="M282" s="20">
        <v>7898</v>
      </c>
      <c r="N282" s="15"/>
      <c r="O282" s="20">
        <v>32107</v>
      </c>
      <c r="P282" s="42"/>
      <c r="Q282" s="39"/>
    </row>
    <row r="283" spans="1:17" s="3" customFormat="1" ht="13.5" customHeight="1" x14ac:dyDescent="0.15">
      <c r="A283" s="15" t="s">
        <v>220</v>
      </c>
      <c r="B283" s="16" t="s">
        <v>4</v>
      </c>
      <c r="C283" s="28">
        <f>SUM(C278:C282)</f>
        <v>790631</v>
      </c>
      <c r="D283" s="19"/>
      <c r="E283" s="28">
        <f>SUM(E278:E282)</f>
        <v>203089</v>
      </c>
      <c r="F283" s="19"/>
      <c r="G283" s="28">
        <f>SUM(G278:G282)</f>
        <v>71269</v>
      </c>
      <c r="H283" s="19"/>
      <c r="I283" s="28">
        <f>SUM(I278:I282)</f>
        <v>34172</v>
      </c>
      <c r="J283" s="15"/>
      <c r="K283" s="18">
        <f>SUM(K278:K282)</f>
        <v>313392</v>
      </c>
      <c r="L283" s="15"/>
      <c r="M283" s="17">
        <f>SUM(M278:M282)</f>
        <v>16980</v>
      </c>
      <c r="N283" s="15"/>
      <c r="O283" s="17">
        <f>SUM(O278:O282)</f>
        <v>151729</v>
      </c>
      <c r="P283" s="42"/>
      <c r="Q283" s="39"/>
    </row>
    <row r="284" spans="1:17" s="3" customFormat="1" ht="13.5" customHeight="1" x14ac:dyDescent="0.15">
      <c r="A284" s="15"/>
      <c r="B284" s="16" t="s">
        <v>4</v>
      </c>
      <c r="C284" s="15"/>
      <c r="D284" s="19"/>
      <c r="E284" s="15"/>
      <c r="F284" s="19"/>
      <c r="G284" s="15"/>
      <c r="H284" s="19"/>
      <c r="I284" s="15"/>
      <c r="J284" s="15"/>
      <c r="K284" s="15"/>
      <c r="L284" s="15"/>
      <c r="M284" s="15"/>
      <c r="N284" s="15"/>
      <c r="O284" s="15"/>
      <c r="P284" s="42"/>
      <c r="Q284" s="39"/>
    </row>
    <row r="285" spans="1:17" s="3" customFormat="1" ht="13.5" customHeight="1" x14ac:dyDescent="0.15">
      <c r="A285" s="15" t="s">
        <v>267</v>
      </c>
      <c r="B285" s="16"/>
      <c r="C285" s="15"/>
      <c r="D285" s="19"/>
      <c r="E285" s="15"/>
      <c r="F285" s="19"/>
      <c r="G285" s="15"/>
      <c r="H285" s="19"/>
      <c r="I285" s="15"/>
      <c r="J285" s="15"/>
      <c r="K285" s="15"/>
      <c r="L285" s="15"/>
      <c r="M285" s="15"/>
      <c r="N285" s="15"/>
      <c r="O285" s="15"/>
      <c r="P285" s="42"/>
      <c r="Q285" s="39"/>
    </row>
    <row r="286" spans="1:17" s="3" customFormat="1" ht="13.5" customHeight="1" x14ac:dyDescent="0.15">
      <c r="A286" s="15" t="s">
        <v>286</v>
      </c>
      <c r="B286" s="16"/>
      <c r="C286" s="15">
        <f>SUM(E286:O286)</f>
        <v>-6194</v>
      </c>
      <c r="D286" s="19"/>
      <c r="E286" s="15">
        <v>-6685</v>
      </c>
      <c r="F286" s="19"/>
      <c r="G286" s="15">
        <v>0</v>
      </c>
      <c r="H286" s="19"/>
      <c r="I286" s="15">
        <v>0</v>
      </c>
      <c r="J286" s="15"/>
      <c r="K286" s="15">
        <v>491</v>
      </c>
      <c r="L286" s="15"/>
      <c r="M286" s="15">
        <v>0</v>
      </c>
      <c r="N286" s="15"/>
      <c r="O286" s="15">
        <v>0</v>
      </c>
      <c r="P286" s="42"/>
      <c r="Q286" s="39"/>
    </row>
    <row r="287" spans="1:17" s="3" customFormat="1" ht="13.5" customHeight="1" x14ac:dyDescent="0.15">
      <c r="A287" s="15" t="s">
        <v>269</v>
      </c>
      <c r="B287" s="16"/>
      <c r="C287" s="28">
        <f>E287+G287+I287+K287+M287+O287</f>
        <v>-6194</v>
      </c>
      <c r="D287" s="19"/>
      <c r="E287" s="28">
        <f>SUM(E286:E286)</f>
        <v>-6685</v>
      </c>
      <c r="F287" s="19"/>
      <c r="G287" s="28">
        <f>SUM(G286:G286)</f>
        <v>0</v>
      </c>
      <c r="H287" s="19"/>
      <c r="I287" s="28">
        <f>SUM(I286:I286)</f>
        <v>0</v>
      </c>
      <c r="J287" s="15"/>
      <c r="K287" s="28">
        <f>SUM(K286:K286)</f>
        <v>491</v>
      </c>
      <c r="L287" s="15"/>
      <c r="M287" s="28">
        <f>SUM(M286:M286)</f>
        <v>0</v>
      </c>
      <c r="N287" s="15"/>
      <c r="O287" s="28">
        <f>SUM(O286:O286)</f>
        <v>0</v>
      </c>
      <c r="P287" s="42"/>
      <c r="Q287" s="39"/>
    </row>
    <row r="288" spans="1:17" s="3" customFormat="1" ht="13.5" customHeight="1" x14ac:dyDescent="0.15">
      <c r="A288" s="15"/>
      <c r="B288" s="16"/>
      <c r="C288" s="15"/>
      <c r="D288" s="19"/>
      <c r="E288" s="15"/>
      <c r="F288" s="19"/>
      <c r="G288" s="15"/>
      <c r="H288" s="19"/>
      <c r="I288" s="15"/>
      <c r="J288" s="15"/>
      <c r="K288" s="15"/>
      <c r="L288" s="15"/>
      <c r="M288" s="15"/>
      <c r="N288" s="15"/>
      <c r="O288" s="15"/>
      <c r="P288" s="42"/>
      <c r="Q288" s="39"/>
    </row>
    <row r="289" spans="1:17" s="3" customFormat="1" ht="13.5" customHeight="1" x14ac:dyDescent="0.15">
      <c r="A289" s="15" t="s">
        <v>358</v>
      </c>
      <c r="B289" s="16" t="s">
        <v>4</v>
      </c>
      <c r="C289" s="17">
        <f>SUM(E289:O289)</f>
        <v>8219</v>
      </c>
      <c r="D289" s="19"/>
      <c r="E289" s="17">
        <v>3840</v>
      </c>
      <c r="F289" s="19"/>
      <c r="G289" s="17">
        <v>253</v>
      </c>
      <c r="H289" s="19"/>
      <c r="I289" s="17">
        <v>3856</v>
      </c>
      <c r="J289" s="15"/>
      <c r="K289" s="17">
        <v>270</v>
      </c>
      <c r="L289" s="15"/>
      <c r="M289" s="20">
        <v>0</v>
      </c>
      <c r="N289" s="15"/>
      <c r="O289" s="20">
        <v>0</v>
      </c>
      <c r="P289" s="42"/>
      <c r="Q289" s="39"/>
    </row>
    <row r="290" spans="1:17" s="3" customFormat="1" ht="13.5" customHeight="1" x14ac:dyDescent="0.15">
      <c r="A290" s="15"/>
      <c r="B290" s="16"/>
      <c r="C290" s="15"/>
      <c r="D290" s="19"/>
      <c r="E290" s="15"/>
      <c r="F290" s="19"/>
      <c r="G290" s="15"/>
      <c r="H290" s="19"/>
      <c r="I290" s="15"/>
      <c r="J290" s="15"/>
      <c r="K290" s="15"/>
      <c r="L290" s="15"/>
      <c r="M290" s="15"/>
      <c r="N290" s="15"/>
      <c r="O290" s="15"/>
      <c r="P290" s="42"/>
      <c r="Q290" s="39"/>
    </row>
    <row r="291" spans="1:17" s="3" customFormat="1" ht="13.5" customHeight="1" x14ac:dyDescent="0.15">
      <c r="A291" s="15" t="s">
        <v>344</v>
      </c>
      <c r="B291" s="16" t="s">
        <v>4</v>
      </c>
      <c r="C291" s="17">
        <f>SUM(E291:O291)</f>
        <v>2454</v>
      </c>
      <c r="D291" s="19"/>
      <c r="E291" s="17">
        <v>0</v>
      </c>
      <c r="F291" s="19"/>
      <c r="G291" s="17">
        <v>0</v>
      </c>
      <c r="H291" s="19"/>
      <c r="I291" s="17">
        <v>0</v>
      </c>
      <c r="J291" s="15"/>
      <c r="K291" s="17">
        <v>2454</v>
      </c>
      <c r="L291" s="15"/>
      <c r="M291" s="20">
        <v>0</v>
      </c>
      <c r="N291" s="15"/>
      <c r="O291" s="20">
        <v>0</v>
      </c>
      <c r="P291" s="42"/>
      <c r="Q291" s="39"/>
    </row>
    <row r="292" spans="1:17" s="3" customFormat="1" ht="13.5" customHeight="1" x14ac:dyDescent="0.15">
      <c r="A292" s="15"/>
      <c r="B292" s="16"/>
      <c r="C292" s="15"/>
      <c r="D292" s="19"/>
      <c r="E292" s="15"/>
      <c r="F292" s="19"/>
      <c r="G292" s="15"/>
      <c r="H292" s="19"/>
      <c r="I292" s="15"/>
      <c r="J292" s="15"/>
      <c r="K292" s="15"/>
      <c r="L292" s="15"/>
      <c r="M292" s="15"/>
      <c r="N292" s="15"/>
      <c r="O292" s="15"/>
      <c r="P292" s="42"/>
      <c r="Q292" s="39"/>
    </row>
    <row r="293" spans="1:17" s="3" customFormat="1" ht="13.5" customHeight="1" x14ac:dyDescent="0.15">
      <c r="A293" s="15" t="s">
        <v>230</v>
      </c>
      <c r="B293" s="16" t="s">
        <v>4</v>
      </c>
      <c r="C293" s="17">
        <f>SUM(E293:O293)</f>
        <v>25578</v>
      </c>
      <c r="D293" s="19"/>
      <c r="E293" s="17">
        <v>16513</v>
      </c>
      <c r="F293" s="19"/>
      <c r="G293" s="17">
        <v>7266</v>
      </c>
      <c r="H293" s="19"/>
      <c r="I293" s="17">
        <v>0</v>
      </c>
      <c r="J293" s="15"/>
      <c r="K293" s="17">
        <v>1799</v>
      </c>
      <c r="L293" s="15"/>
      <c r="M293" s="20">
        <v>0</v>
      </c>
      <c r="N293" s="15"/>
      <c r="O293" s="20">
        <v>0</v>
      </c>
      <c r="P293" s="42"/>
      <c r="Q293" s="39"/>
    </row>
    <row r="294" spans="1:17" s="3" customFormat="1" ht="13.5" customHeight="1" x14ac:dyDescent="0.15">
      <c r="A294" s="15"/>
      <c r="B294" s="16"/>
      <c r="C294" s="15"/>
      <c r="D294" s="19"/>
      <c r="E294" s="15"/>
      <c r="F294" s="19"/>
      <c r="G294" s="15"/>
      <c r="H294" s="19"/>
      <c r="I294" s="15"/>
      <c r="J294" s="15"/>
      <c r="K294" s="15"/>
      <c r="L294" s="15"/>
      <c r="M294" s="15"/>
      <c r="N294" s="15"/>
      <c r="O294" s="15"/>
      <c r="P294" s="42"/>
      <c r="Q294" s="39"/>
    </row>
    <row r="295" spans="1:17" s="3" customFormat="1" ht="13.5" customHeight="1" x14ac:dyDescent="0.15">
      <c r="A295" s="15" t="s">
        <v>321</v>
      </c>
      <c r="B295" s="16" t="s">
        <v>4</v>
      </c>
      <c r="C295" s="17">
        <f>SUM(E295:O295)</f>
        <v>3382627</v>
      </c>
      <c r="D295" s="19"/>
      <c r="E295" s="17">
        <v>1395518</v>
      </c>
      <c r="F295" s="19"/>
      <c r="G295" s="17">
        <v>529946</v>
      </c>
      <c r="H295" s="19"/>
      <c r="I295" s="17">
        <v>183678</v>
      </c>
      <c r="J295" s="15"/>
      <c r="K295" s="17">
        <v>783150</v>
      </c>
      <c r="L295" s="15"/>
      <c r="M295" s="20">
        <v>32050</v>
      </c>
      <c r="N295" s="15"/>
      <c r="O295" s="20">
        <v>458285</v>
      </c>
      <c r="P295" s="42"/>
      <c r="Q295" s="39"/>
    </row>
    <row r="296" spans="1:17" s="3" customFormat="1" ht="13.5" customHeight="1" x14ac:dyDescent="0.15">
      <c r="A296" s="15"/>
      <c r="B296" s="16" t="s">
        <v>4</v>
      </c>
      <c r="C296" s="15"/>
      <c r="D296" s="19"/>
      <c r="E296" s="15"/>
      <c r="F296" s="19"/>
      <c r="G296" s="15"/>
      <c r="H296" s="19"/>
      <c r="I296" s="15"/>
      <c r="J296" s="15"/>
      <c r="K296" s="15"/>
      <c r="L296" s="15"/>
      <c r="M296" s="15"/>
      <c r="N296" s="15"/>
      <c r="O296" s="15"/>
      <c r="P296" s="42"/>
      <c r="Q296" s="39"/>
    </row>
    <row r="297" spans="1:17" s="3" customFormat="1" ht="13.5" customHeight="1" x14ac:dyDescent="0.15">
      <c r="A297" s="15" t="s">
        <v>48</v>
      </c>
      <c r="B297" s="16" t="s">
        <v>4</v>
      </c>
      <c r="C297" s="17">
        <f>SUM(E297:O297)</f>
        <v>206982</v>
      </c>
      <c r="D297" s="19"/>
      <c r="E297" s="17">
        <v>143003</v>
      </c>
      <c r="F297" s="19"/>
      <c r="G297" s="17">
        <v>23369</v>
      </c>
      <c r="H297" s="19"/>
      <c r="I297" s="17">
        <v>13793</v>
      </c>
      <c r="J297" s="15"/>
      <c r="K297" s="17">
        <v>23364</v>
      </c>
      <c r="L297" s="15"/>
      <c r="M297" s="20">
        <v>0</v>
      </c>
      <c r="N297" s="15"/>
      <c r="O297" s="20">
        <v>3453</v>
      </c>
      <c r="P297" s="42"/>
      <c r="Q297" s="39"/>
    </row>
    <row r="298" spans="1:17" s="3" customFormat="1" ht="13.5" customHeight="1" x14ac:dyDescent="0.15">
      <c r="A298" s="15"/>
      <c r="B298" s="16" t="s">
        <v>4</v>
      </c>
      <c r="C298" s="15"/>
      <c r="D298" s="19"/>
      <c r="E298" s="15"/>
      <c r="F298" s="19"/>
      <c r="G298" s="15"/>
      <c r="H298" s="19"/>
      <c r="I298" s="15"/>
      <c r="J298" s="15"/>
      <c r="K298" s="15"/>
      <c r="L298" s="15"/>
      <c r="M298" s="15"/>
      <c r="N298" s="15"/>
      <c r="O298" s="15"/>
      <c r="P298" s="42"/>
      <c r="Q298" s="39"/>
    </row>
    <row r="299" spans="1:17" s="3" customFormat="1" ht="13.5" customHeight="1" x14ac:dyDescent="0.15">
      <c r="A299" s="15" t="s">
        <v>322</v>
      </c>
      <c r="B299" s="16" t="s">
        <v>4</v>
      </c>
      <c r="C299" s="17">
        <f>SUM(E299:O299)</f>
        <v>29161</v>
      </c>
      <c r="D299" s="19"/>
      <c r="E299" s="17">
        <v>16705</v>
      </c>
      <c r="F299" s="19"/>
      <c r="G299" s="17">
        <v>7350</v>
      </c>
      <c r="H299" s="19"/>
      <c r="I299" s="17">
        <v>1548</v>
      </c>
      <c r="J299" s="15"/>
      <c r="K299" s="17">
        <v>2420</v>
      </c>
      <c r="L299" s="15"/>
      <c r="M299" s="20">
        <v>0</v>
      </c>
      <c r="N299" s="15"/>
      <c r="O299" s="20">
        <v>1138</v>
      </c>
      <c r="P299" s="42"/>
      <c r="Q299" s="39"/>
    </row>
    <row r="300" spans="1:17" s="3" customFormat="1" ht="13.5" customHeight="1" x14ac:dyDescent="0.15">
      <c r="A300" s="15"/>
      <c r="B300" s="16"/>
      <c r="C300" s="15"/>
      <c r="D300" s="19"/>
      <c r="E300" s="15"/>
      <c r="F300" s="19"/>
      <c r="G300" s="15"/>
      <c r="H300" s="19"/>
      <c r="I300" s="15"/>
      <c r="J300" s="15"/>
      <c r="K300" s="15"/>
      <c r="L300" s="15"/>
      <c r="M300" s="15"/>
      <c r="N300" s="15"/>
      <c r="O300" s="15"/>
      <c r="P300" s="42"/>
      <c r="Q300" s="39"/>
    </row>
    <row r="301" spans="1:17" s="3" customFormat="1" ht="13.5" customHeight="1" x14ac:dyDescent="0.15">
      <c r="A301" s="15" t="s">
        <v>67</v>
      </c>
      <c r="B301" s="16" t="s">
        <v>4</v>
      </c>
      <c r="C301" s="17">
        <f>SUM(E301:O301)</f>
        <v>19727</v>
      </c>
      <c r="D301" s="19"/>
      <c r="E301" s="17">
        <v>0</v>
      </c>
      <c r="F301" s="19"/>
      <c r="G301" s="17">
        <v>0</v>
      </c>
      <c r="H301" s="19"/>
      <c r="I301" s="17">
        <v>0</v>
      </c>
      <c r="J301" s="15"/>
      <c r="K301" s="17">
        <v>19727</v>
      </c>
      <c r="L301" s="15"/>
      <c r="M301" s="20">
        <v>0</v>
      </c>
      <c r="N301" s="15"/>
      <c r="O301" s="20">
        <v>0</v>
      </c>
      <c r="P301" s="42"/>
      <c r="Q301" s="39"/>
    </row>
    <row r="302" spans="1:17" s="3" customFormat="1" ht="13.5" customHeight="1" x14ac:dyDescent="0.15">
      <c r="A302" s="15"/>
      <c r="B302" s="16"/>
      <c r="C302" s="19"/>
      <c r="D302" s="19"/>
      <c r="E302" s="19"/>
      <c r="F302" s="19"/>
      <c r="G302" s="19"/>
      <c r="H302" s="19"/>
      <c r="I302" s="19"/>
      <c r="J302" s="15"/>
      <c r="K302" s="19"/>
      <c r="L302" s="15"/>
      <c r="M302" s="19"/>
      <c r="N302" s="15"/>
      <c r="O302" s="19"/>
      <c r="P302" s="42"/>
      <c r="Q302" s="39"/>
    </row>
    <row r="303" spans="1:17" s="3" customFormat="1" ht="13.5" customHeight="1" x14ac:dyDescent="0.15">
      <c r="A303" s="15" t="s">
        <v>10</v>
      </c>
      <c r="B303" s="16" t="s">
        <v>4</v>
      </c>
      <c r="C303" s="15"/>
      <c r="D303" s="19"/>
      <c r="E303" s="15"/>
      <c r="F303" s="19"/>
      <c r="G303" s="15"/>
      <c r="H303" s="19"/>
      <c r="I303" s="15"/>
      <c r="J303" s="15"/>
      <c r="K303" s="15"/>
      <c r="L303" s="15"/>
      <c r="M303" s="15"/>
      <c r="N303" s="15"/>
      <c r="O303" s="15"/>
      <c r="P303" s="42"/>
      <c r="Q303" s="39"/>
    </row>
    <row r="304" spans="1:17" s="3" customFormat="1" ht="13.5" customHeight="1" x14ac:dyDescent="0.15">
      <c r="A304" s="15" t="s">
        <v>291</v>
      </c>
      <c r="B304" s="16"/>
      <c r="C304" s="15">
        <f t="shared" ref="C304:C309" si="12">SUM(E304:O304)</f>
        <v>316414</v>
      </c>
      <c r="D304" s="19"/>
      <c r="E304" s="15">
        <v>1716</v>
      </c>
      <c r="F304" s="19"/>
      <c r="G304" s="15">
        <v>6117</v>
      </c>
      <c r="H304" s="19"/>
      <c r="I304" s="15">
        <v>107009</v>
      </c>
      <c r="J304" s="15"/>
      <c r="K304" s="19">
        <v>201572</v>
      </c>
      <c r="L304" s="15"/>
      <c r="M304" s="15">
        <v>0</v>
      </c>
      <c r="N304" s="15"/>
      <c r="O304" s="15">
        <v>0</v>
      </c>
      <c r="P304" s="42"/>
      <c r="Q304" s="39"/>
    </row>
    <row r="305" spans="1:17" s="3" customFormat="1" ht="13.5" customHeight="1" x14ac:dyDescent="0.15">
      <c r="A305" s="15" t="s">
        <v>347</v>
      </c>
      <c r="B305" s="16"/>
      <c r="C305" s="19">
        <f t="shared" si="12"/>
        <v>4161</v>
      </c>
      <c r="D305" s="19"/>
      <c r="E305" s="15">
        <v>0</v>
      </c>
      <c r="F305" s="19"/>
      <c r="G305" s="15">
        <v>0</v>
      </c>
      <c r="H305" s="19"/>
      <c r="I305" s="15">
        <v>3496</v>
      </c>
      <c r="J305" s="15"/>
      <c r="K305" s="19">
        <v>665</v>
      </c>
      <c r="L305" s="15"/>
      <c r="M305" s="15">
        <v>0</v>
      </c>
      <c r="N305" s="15"/>
      <c r="O305" s="15">
        <v>0</v>
      </c>
      <c r="P305" s="42"/>
      <c r="Q305" s="39"/>
    </row>
    <row r="306" spans="1:17" s="3" customFormat="1" ht="13.5" customHeight="1" x14ac:dyDescent="0.15">
      <c r="A306" s="15" t="s">
        <v>237</v>
      </c>
      <c r="B306" s="16" t="s">
        <v>4</v>
      </c>
      <c r="C306" s="19">
        <f t="shared" si="12"/>
        <v>4560</v>
      </c>
      <c r="D306" s="19"/>
      <c r="E306" s="19">
        <v>4147</v>
      </c>
      <c r="F306" s="19"/>
      <c r="G306" s="19">
        <v>413</v>
      </c>
      <c r="H306" s="19"/>
      <c r="I306" s="19">
        <v>0</v>
      </c>
      <c r="J306" s="15"/>
      <c r="K306" s="19">
        <v>0</v>
      </c>
      <c r="L306" s="15"/>
      <c r="M306" s="19">
        <v>0</v>
      </c>
      <c r="N306" s="15"/>
      <c r="O306" s="19">
        <v>0</v>
      </c>
      <c r="P306" s="42"/>
      <c r="Q306" s="39"/>
    </row>
    <row r="307" spans="1:17" s="3" customFormat="1" ht="13.5" customHeight="1" x14ac:dyDescent="0.15">
      <c r="A307" s="15" t="s">
        <v>22</v>
      </c>
      <c r="B307" s="16"/>
      <c r="C307" s="19">
        <f t="shared" si="12"/>
        <v>63309</v>
      </c>
      <c r="D307" s="19"/>
      <c r="E307" s="19">
        <v>10908</v>
      </c>
      <c r="F307" s="19"/>
      <c r="G307" s="19">
        <v>4800</v>
      </c>
      <c r="H307" s="19"/>
      <c r="I307" s="19">
        <v>5426</v>
      </c>
      <c r="J307" s="15"/>
      <c r="K307" s="19">
        <v>34542</v>
      </c>
      <c r="L307" s="15"/>
      <c r="M307" s="19">
        <v>0</v>
      </c>
      <c r="N307" s="15"/>
      <c r="O307" s="19">
        <v>7633</v>
      </c>
      <c r="P307" s="42"/>
      <c r="Q307" s="39"/>
    </row>
    <row r="308" spans="1:17" s="3" customFormat="1" ht="13.5" customHeight="1" x14ac:dyDescent="0.15">
      <c r="A308" s="15" t="s">
        <v>316</v>
      </c>
      <c r="B308" s="16" t="s">
        <v>4</v>
      </c>
      <c r="C308" s="19">
        <f t="shared" si="12"/>
        <v>728622</v>
      </c>
      <c r="D308" s="19"/>
      <c r="E308" s="19">
        <v>0</v>
      </c>
      <c r="F308" s="19"/>
      <c r="G308" s="19">
        <v>0</v>
      </c>
      <c r="H308" s="19"/>
      <c r="I308" s="19">
        <v>0</v>
      </c>
      <c r="J308" s="15"/>
      <c r="K308" s="19">
        <v>728622</v>
      </c>
      <c r="L308" s="15"/>
      <c r="M308" s="19">
        <v>0</v>
      </c>
      <c r="N308" s="15"/>
      <c r="O308" s="19">
        <v>0</v>
      </c>
      <c r="P308" s="42"/>
      <c r="Q308" s="39"/>
    </row>
    <row r="309" spans="1:17" s="4" customFormat="1" ht="13.5" customHeight="1" x14ac:dyDescent="0.15">
      <c r="A309" s="19" t="s">
        <v>238</v>
      </c>
      <c r="B309" s="22"/>
      <c r="C309" s="19">
        <f t="shared" si="12"/>
        <v>384007</v>
      </c>
      <c r="D309" s="19"/>
      <c r="E309" s="17">
        <v>267659</v>
      </c>
      <c r="F309" s="19"/>
      <c r="G309" s="17">
        <v>114860</v>
      </c>
      <c r="H309" s="19"/>
      <c r="I309" s="17">
        <v>34207</v>
      </c>
      <c r="J309" s="15"/>
      <c r="K309" s="17">
        <v>16895</v>
      </c>
      <c r="L309" s="15"/>
      <c r="M309" s="20">
        <v>0</v>
      </c>
      <c r="N309" s="15"/>
      <c r="O309" s="20">
        <v>-49614</v>
      </c>
      <c r="P309" s="43"/>
      <c r="Q309" s="44"/>
    </row>
    <row r="310" spans="1:17" s="3" customFormat="1" ht="13.5" customHeight="1" x14ac:dyDescent="0.15">
      <c r="A310" s="15" t="s">
        <v>112</v>
      </c>
      <c r="B310" s="16" t="s">
        <v>4</v>
      </c>
      <c r="C310" s="18">
        <f>SUM(C304:C309)</f>
        <v>1501073</v>
      </c>
      <c r="D310" s="19"/>
      <c r="E310" s="18">
        <f>SUM(E304:E309)</f>
        <v>284430</v>
      </c>
      <c r="F310" s="19"/>
      <c r="G310" s="18">
        <f>SUM(G304:G309)</f>
        <v>126190</v>
      </c>
      <c r="H310" s="19"/>
      <c r="I310" s="18">
        <f>SUM(I304:I309)</f>
        <v>150138</v>
      </c>
      <c r="J310" s="15"/>
      <c r="K310" s="18">
        <f>SUM(K304:K309)</f>
        <v>982296</v>
      </c>
      <c r="L310" s="15"/>
      <c r="M310" s="18">
        <f>SUM(M304:M309)</f>
        <v>0</v>
      </c>
      <c r="N310" s="19"/>
      <c r="O310" s="18">
        <f>SUM(O304:O309)</f>
        <v>-41981</v>
      </c>
      <c r="P310" s="42"/>
      <c r="Q310" s="39"/>
    </row>
    <row r="311" spans="1:17" s="3" customFormat="1" ht="13.5" customHeight="1" x14ac:dyDescent="0.15">
      <c r="A311" s="15"/>
      <c r="B311" s="16" t="s">
        <v>4</v>
      </c>
      <c r="C311" s="15"/>
      <c r="D311" s="19"/>
      <c r="E311" s="15"/>
      <c r="F311" s="19"/>
      <c r="G311" s="15"/>
      <c r="H311" s="19"/>
      <c r="I311" s="15"/>
      <c r="J311" s="15"/>
      <c r="K311" s="15"/>
      <c r="L311" s="15"/>
      <c r="M311" s="15"/>
      <c r="N311" s="15"/>
      <c r="O311" s="15"/>
      <c r="P311" s="42"/>
      <c r="Q311" s="39"/>
    </row>
    <row r="312" spans="1:17" s="3" customFormat="1" ht="13.5" customHeight="1" x14ac:dyDescent="0.15">
      <c r="A312" s="15" t="s">
        <v>188</v>
      </c>
      <c r="B312" s="16" t="s">
        <v>4</v>
      </c>
      <c r="C312" s="15" t="s">
        <v>4</v>
      </c>
      <c r="D312" s="19"/>
      <c r="E312" s="15" t="s">
        <v>4</v>
      </c>
      <c r="F312" s="19"/>
      <c r="G312" s="15" t="s">
        <v>4</v>
      </c>
      <c r="H312" s="19"/>
      <c r="I312" s="15" t="s">
        <v>4</v>
      </c>
      <c r="J312" s="15"/>
      <c r="K312" s="15"/>
      <c r="L312" s="15"/>
      <c r="M312" s="15" t="s">
        <v>4</v>
      </c>
      <c r="N312" s="15"/>
      <c r="O312" s="15" t="s">
        <v>4</v>
      </c>
      <c r="P312" s="42"/>
      <c r="Q312" s="39"/>
    </row>
    <row r="313" spans="1:17" s="3" customFormat="1" ht="13.5" customHeight="1" x14ac:dyDescent="0.15">
      <c r="A313" s="15" t="s">
        <v>31</v>
      </c>
      <c r="B313" s="16" t="s">
        <v>4</v>
      </c>
      <c r="C313" s="15">
        <f t="shared" ref="C313:C319" si="13">SUM(E313:O313)</f>
        <v>6823485</v>
      </c>
      <c r="D313" s="19"/>
      <c r="E313" s="15">
        <v>2111332</v>
      </c>
      <c r="F313" s="19"/>
      <c r="G313" s="15">
        <v>802354</v>
      </c>
      <c r="H313" s="19"/>
      <c r="I313" s="15">
        <v>146713</v>
      </c>
      <c r="J313" s="15"/>
      <c r="K313" s="15">
        <v>1611642</v>
      </c>
      <c r="L313" s="15"/>
      <c r="M313" s="15">
        <v>529193</v>
      </c>
      <c r="N313" s="15"/>
      <c r="O313" s="15">
        <v>1622251</v>
      </c>
      <c r="P313" s="42"/>
      <c r="Q313" s="39"/>
    </row>
    <row r="314" spans="1:17" s="3" customFormat="1" ht="13.5" customHeight="1" x14ac:dyDescent="0.15">
      <c r="A314" s="15" t="s">
        <v>32</v>
      </c>
      <c r="B314" s="16" t="s">
        <v>4</v>
      </c>
      <c r="C314" s="15">
        <f t="shared" si="13"/>
        <v>4872357</v>
      </c>
      <c r="D314" s="19"/>
      <c r="E314" s="15">
        <v>1572375</v>
      </c>
      <c r="F314" s="19"/>
      <c r="G314" s="15">
        <v>558418</v>
      </c>
      <c r="H314" s="19"/>
      <c r="I314" s="15">
        <v>135644</v>
      </c>
      <c r="J314" s="15"/>
      <c r="K314" s="15">
        <v>1113735</v>
      </c>
      <c r="L314" s="15"/>
      <c r="M314" s="15">
        <v>492040</v>
      </c>
      <c r="N314" s="15"/>
      <c r="O314" s="15">
        <v>1000145</v>
      </c>
      <c r="P314" s="42"/>
      <c r="Q314" s="39"/>
    </row>
    <row r="315" spans="1:17" s="3" customFormat="1" ht="13.5" customHeight="1" x14ac:dyDescent="0.15">
      <c r="A315" s="15" t="s">
        <v>33</v>
      </c>
      <c r="B315" s="16" t="s">
        <v>4</v>
      </c>
      <c r="C315" s="15">
        <f t="shared" si="13"/>
        <v>1926203</v>
      </c>
      <c r="D315" s="19"/>
      <c r="E315" s="15">
        <v>719377</v>
      </c>
      <c r="F315" s="19"/>
      <c r="G315" s="15">
        <v>215858</v>
      </c>
      <c r="H315" s="19"/>
      <c r="I315" s="15">
        <v>202109</v>
      </c>
      <c r="J315" s="15"/>
      <c r="K315" s="15">
        <v>274580</v>
      </c>
      <c r="L315" s="15"/>
      <c r="M315" s="15">
        <v>156424</v>
      </c>
      <c r="N315" s="15"/>
      <c r="O315" s="15">
        <v>357855</v>
      </c>
      <c r="P315" s="42"/>
      <c r="Q315" s="39"/>
    </row>
    <row r="316" spans="1:17" s="3" customFormat="1" ht="13.5" customHeight="1" x14ac:dyDescent="0.15">
      <c r="A316" s="15" t="s">
        <v>22</v>
      </c>
      <c r="B316" s="16" t="s">
        <v>4</v>
      </c>
      <c r="C316" s="15">
        <f t="shared" si="13"/>
        <v>278021</v>
      </c>
      <c r="D316" s="19"/>
      <c r="E316" s="15">
        <v>51800</v>
      </c>
      <c r="F316" s="19"/>
      <c r="G316" s="15">
        <v>1218</v>
      </c>
      <c r="H316" s="19"/>
      <c r="I316" s="15">
        <v>1802</v>
      </c>
      <c r="J316" s="15"/>
      <c r="K316" s="15">
        <v>72809</v>
      </c>
      <c r="L316" s="15"/>
      <c r="M316" s="15">
        <v>150392</v>
      </c>
      <c r="N316" s="15"/>
      <c r="O316" s="15">
        <v>0</v>
      </c>
      <c r="P316" s="42"/>
      <c r="Q316" s="39"/>
    </row>
    <row r="317" spans="1:17" s="3" customFormat="1" ht="13.5" customHeight="1" x14ac:dyDescent="0.15">
      <c r="A317" s="15" t="s">
        <v>28</v>
      </c>
      <c r="B317" s="16" t="s">
        <v>4</v>
      </c>
      <c r="C317" s="15">
        <f t="shared" si="13"/>
        <v>1354360</v>
      </c>
      <c r="D317" s="19"/>
      <c r="E317" s="15">
        <v>556872</v>
      </c>
      <c r="F317" s="19"/>
      <c r="G317" s="15">
        <v>215406</v>
      </c>
      <c r="H317" s="19"/>
      <c r="I317" s="15">
        <v>114652</v>
      </c>
      <c r="J317" s="15"/>
      <c r="K317" s="15">
        <v>89696</v>
      </c>
      <c r="L317" s="15"/>
      <c r="M317" s="15">
        <v>6007</v>
      </c>
      <c r="N317" s="15"/>
      <c r="O317" s="15">
        <v>371727</v>
      </c>
      <c r="P317" s="42"/>
      <c r="Q317" s="39"/>
    </row>
    <row r="318" spans="1:17" s="3" customFormat="1" ht="13.5" customHeight="1" x14ac:dyDescent="0.15">
      <c r="A318" s="15" t="s">
        <v>167</v>
      </c>
      <c r="B318" s="16"/>
      <c r="C318" s="15">
        <f t="shared" si="13"/>
        <v>533025</v>
      </c>
      <c r="D318" s="19"/>
      <c r="E318" s="15">
        <v>68550</v>
      </c>
      <c r="F318" s="19"/>
      <c r="G318" s="15">
        <v>26166</v>
      </c>
      <c r="H318" s="19"/>
      <c r="I318" s="15">
        <v>54114</v>
      </c>
      <c r="J318" s="15"/>
      <c r="K318" s="15">
        <v>110254</v>
      </c>
      <c r="L318" s="15"/>
      <c r="M318" s="15">
        <v>221503</v>
      </c>
      <c r="N318" s="15"/>
      <c r="O318" s="15">
        <v>52438</v>
      </c>
      <c r="P318" s="42"/>
      <c r="Q318" s="39"/>
    </row>
    <row r="319" spans="1:17" s="3" customFormat="1" ht="13.5" customHeight="1" x14ac:dyDescent="0.15">
      <c r="A319" s="15" t="s">
        <v>34</v>
      </c>
      <c r="B319" s="16" t="s">
        <v>4</v>
      </c>
      <c r="C319" s="15">
        <f t="shared" si="13"/>
        <v>10999048</v>
      </c>
      <c r="D319" s="19"/>
      <c r="E319" s="15">
        <v>3962056</v>
      </c>
      <c r="F319" s="19"/>
      <c r="G319" s="15">
        <v>1539884</v>
      </c>
      <c r="H319" s="19"/>
      <c r="I319" s="15">
        <v>631568</v>
      </c>
      <c r="J319" s="15"/>
      <c r="K319" s="17">
        <v>1554165</v>
      </c>
      <c r="L319" s="15"/>
      <c r="M319" s="20">
        <v>1042097</v>
      </c>
      <c r="N319" s="15"/>
      <c r="O319" s="20">
        <v>2269278</v>
      </c>
      <c r="P319" s="42"/>
      <c r="Q319" s="39"/>
    </row>
    <row r="320" spans="1:17" s="3" customFormat="1" ht="13.5" customHeight="1" x14ac:dyDescent="0.15">
      <c r="A320" s="15" t="s">
        <v>189</v>
      </c>
      <c r="B320" s="16" t="s">
        <v>4</v>
      </c>
      <c r="C320" s="28">
        <f>SUM(C313:C319)</f>
        <v>26786499</v>
      </c>
      <c r="D320" s="19"/>
      <c r="E320" s="28">
        <f>SUM(E313:E319)</f>
        <v>9042362</v>
      </c>
      <c r="F320" s="19"/>
      <c r="G320" s="28">
        <f>SUM(G313:G319)</f>
        <v>3359304</v>
      </c>
      <c r="H320" s="19"/>
      <c r="I320" s="28">
        <f>SUM(I313:I319)</f>
        <v>1286602</v>
      </c>
      <c r="J320" s="15"/>
      <c r="K320" s="18">
        <f>SUM(K313:K319)</f>
        <v>4826881</v>
      </c>
      <c r="L320" s="15"/>
      <c r="M320" s="17">
        <f>SUM(M313:M319)</f>
        <v>2597656</v>
      </c>
      <c r="N320" s="15"/>
      <c r="O320" s="17">
        <f>SUM(O313:O319)</f>
        <v>5673694</v>
      </c>
      <c r="P320" s="42"/>
      <c r="Q320" s="39"/>
    </row>
    <row r="321" spans="1:21" s="3" customFormat="1" ht="13.5" customHeight="1" x14ac:dyDescent="0.15">
      <c r="A321" s="15"/>
      <c r="B321" s="16"/>
      <c r="C321" s="19"/>
      <c r="D321" s="19"/>
      <c r="E321" s="19"/>
      <c r="F321" s="19"/>
      <c r="G321" s="19"/>
      <c r="H321" s="19"/>
      <c r="I321" s="19"/>
      <c r="J321" s="15"/>
      <c r="K321" s="19"/>
      <c r="L321" s="15"/>
      <c r="M321" s="19"/>
      <c r="N321" s="15"/>
      <c r="O321" s="19"/>
      <c r="P321" s="42"/>
      <c r="Q321" s="39"/>
    </row>
    <row r="322" spans="1:21" s="3" customFormat="1" ht="13.5" customHeight="1" x14ac:dyDescent="0.15">
      <c r="A322" s="15" t="s">
        <v>213</v>
      </c>
      <c r="B322" s="16"/>
      <c r="C322" s="15"/>
      <c r="D322" s="19"/>
      <c r="E322" s="15"/>
      <c r="F322" s="19"/>
      <c r="G322" s="15"/>
      <c r="H322" s="19"/>
      <c r="I322" s="15"/>
      <c r="J322" s="15"/>
      <c r="K322" s="15"/>
      <c r="L322" s="15"/>
      <c r="M322" s="15"/>
      <c r="N322" s="15"/>
      <c r="O322" s="15"/>
      <c r="P322" s="42"/>
      <c r="Q322" s="39"/>
    </row>
    <row r="323" spans="1:21" s="3" customFormat="1" ht="13.5" customHeight="1" x14ac:dyDescent="0.15">
      <c r="A323" s="15" t="s">
        <v>183</v>
      </c>
      <c r="B323" s="16"/>
      <c r="C323" s="15">
        <f>SUM(E323:O323)</f>
        <v>338641</v>
      </c>
      <c r="D323" s="19"/>
      <c r="E323" s="15">
        <v>116638</v>
      </c>
      <c r="F323" s="19"/>
      <c r="G323" s="15">
        <v>41827</v>
      </c>
      <c r="H323" s="19"/>
      <c r="I323" s="15">
        <v>4455</v>
      </c>
      <c r="J323" s="15"/>
      <c r="K323" s="17">
        <v>72307</v>
      </c>
      <c r="L323" s="15"/>
      <c r="M323" s="20">
        <v>73642</v>
      </c>
      <c r="N323" s="15"/>
      <c r="O323" s="20">
        <v>29772</v>
      </c>
      <c r="P323" s="42"/>
      <c r="Q323" s="39"/>
    </row>
    <row r="324" spans="1:21" s="3" customFormat="1" ht="13.5" customHeight="1" x14ac:dyDescent="0.15">
      <c r="A324" s="15" t="s">
        <v>214</v>
      </c>
      <c r="B324" s="16"/>
      <c r="C324" s="18">
        <f>SUM(C323)</f>
        <v>338641</v>
      </c>
      <c r="D324" s="19"/>
      <c r="E324" s="18">
        <f>SUM(E323)</f>
        <v>116638</v>
      </c>
      <c r="F324" s="19"/>
      <c r="G324" s="18">
        <f>SUM(G323)</f>
        <v>41827</v>
      </c>
      <c r="H324" s="19"/>
      <c r="I324" s="18">
        <f>SUM(I323)</f>
        <v>4455</v>
      </c>
      <c r="J324" s="15"/>
      <c r="K324" s="18">
        <f>SUM(K323)</f>
        <v>72307</v>
      </c>
      <c r="L324" s="15"/>
      <c r="M324" s="18">
        <f>SUM(M323)</f>
        <v>73642</v>
      </c>
      <c r="N324" s="15"/>
      <c r="O324" s="18">
        <f>SUM(O323)</f>
        <v>29772</v>
      </c>
      <c r="P324" s="42"/>
      <c r="Q324" s="39"/>
    </row>
    <row r="325" spans="1:21" s="3" customFormat="1" ht="13.5" customHeight="1" x14ac:dyDescent="0.15">
      <c r="A325" s="15"/>
      <c r="B325" s="16" t="s">
        <v>4</v>
      </c>
      <c r="C325" s="15"/>
      <c r="D325" s="19"/>
      <c r="E325" s="15"/>
      <c r="F325" s="19"/>
      <c r="G325" s="15"/>
      <c r="H325" s="19"/>
      <c r="I325" s="15"/>
      <c r="J325" s="15"/>
      <c r="K325" s="15"/>
      <c r="L325" s="15"/>
      <c r="M325" s="15"/>
      <c r="N325" s="15"/>
      <c r="O325" s="15"/>
      <c r="P325" s="42"/>
      <c r="Q325" s="39"/>
    </row>
    <row r="326" spans="1:21" s="3" customFormat="1" ht="13.5" customHeight="1" x14ac:dyDescent="0.15">
      <c r="A326" s="15" t="s">
        <v>178</v>
      </c>
      <c r="B326" s="16" t="s">
        <v>4</v>
      </c>
      <c r="C326" s="17">
        <f>SUM(E326:O326)</f>
        <v>231514</v>
      </c>
      <c r="D326" s="19"/>
      <c r="E326" s="17">
        <v>47846</v>
      </c>
      <c r="F326" s="19"/>
      <c r="G326" s="17">
        <v>21052</v>
      </c>
      <c r="H326" s="19"/>
      <c r="I326" s="17">
        <v>10995</v>
      </c>
      <c r="J326" s="15"/>
      <c r="K326" s="17">
        <v>113196</v>
      </c>
      <c r="L326" s="15"/>
      <c r="M326" s="20">
        <v>0</v>
      </c>
      <c r="N326" s="15"/>
      <c r="O326" s="20">
        <v>38425</v>
      </c>
      <c r="P326" s="42"/>
      <c r="Q326" s="39"/>
    </row>
    <row r="327" spans="1:21" s="3" customFormat="1" ht="13.5" customHeight="1" x14ac:dyDescent="0.15">
      <c r="A327" s="15"/>
      <c r="B327" s="16"/>
      <c r="C327" s="19"/>
      <c r="D327" s="19"/>
      <c r="E327" s="19"/>
      <c r="F327" s="19"/>
      <c r="G327" s="19"/>
      <c r="H327" s="19"/>
      <c r="I327" s="19"/>
      <c r="J327" s="15"/>
      <c r="K327" s="19"/>
      <c r="L327" s="15"/>
      <c r="M327" s="19"/>
      <c r="N327" s="15"/>
      <c r="O327" s="19"/>
      <c r="P327" s="42"/>
      <c r="Q327" s="39"/>
    </row>
    <row r="328" spans="1:21" s="3" customFormat="1" ht="13.5" customHeight="1" x14ac:dyDescent="0.15">
      <c r="A328" s="15" t="s">
        <v>239</v>
      </c>
      <c r="B328" s="16" t="s">
        <v>4</v>
      </c>
      <c r="C328" s="17">
        <f>SUM(E328:O328)</f>
        <v>684</v>
      </c>
      <c r="D328" s="19"/>
      <c r="E328" s="17">
        <v>615</v>
      </c>
      <c r="F328" s="19"/>
      <c r="G328" s="17">
        <v>69</v>
      </c>
      <c r="H328" s="19"/>
      <c r="I328" s="17">
        <v>0</v>
      </c>
      <c r="J328" s="15"/>
      <c r="K328" s="17">
        <v>0</v>
      </c>
      <c r="L328" s="15"/>
      <c r="M328" s="20">
        <v>0</v>
      </c>
      <c r="N328" s="15"/>
      <c r="O328" s="20">
        <v>0</v>
      </c>
      <c r="P328" s="42"/>
      <c r="Q328" s="39"/>
    </row>
    <row r="329" spans="1:21" s="3" customFormat="1" ht="13.5" customHeight="1" x14ac:dyDescent="0.15">
      <c r="A329" s="15"/>
      <c r="B329" s="16"/>
      <c r="C329" s="19"/>
      <c r="D329" s="19"/>
      <c r="E329" s="19"/>
      <c r="F329" s="19"/>
      <c r="G329" s="19"/>
      <c r="H329" s="19"/>
      <c r="I329" s="19"/>
      <c r="J329" s="15"/>
      <c r="K329" s="19"/>
      <c r="L329" s="15"/>
      <c r="M329" s="19"/>
      <c r="N329" s="15"/>
      <c r="O329" s="19"/>
      <c r="P329" s="42"/>
      <c r="Q329" s="39"/>
    </row>
    <row r="330" spans="1:21" s="3" customFormat="1" ht="13.5" customHeight="1" x14ac:dyDescent="0.15">
      <c r="A330" s="15" t="s">
        <v>11</v>
      </c>
      <c r="B330" s="16" t="s">
        <v>4</v>
      </c>
      <c r="C330" s="15"/>
      <c r="D330" s="19"/>
      <c r="E330" s="15"/>
      <c r="F330" s="19"/>
      <c r="G330" s="15"/>
      <c r="H330" s="19"/>
      <c r="I330" s="15"/>
      <c r="J330" s="15"/>
      <c r="K330" s="15"/>
      <c r="L330" s="15"/>
      <c r="M330" s="15"/>
      <c r="N330" s="15"/>
      <c r="O330" s="15"/>
      <c r="P330" s="42"/>
      <c r="Q330" s="39"/>
    </row>
    <row r="331" spans="1:21" s="3" customFormat="1" ht="13.5" customHeight="1" x14ac:dyDescent="0.15">
      <c r="A331" s="15" t="s">
        <v>156</v>
      </c>
      <c r="B331" s="16"/>
      <c r="C331" s="15">
        <f t="shared" ref="C331:C337" si="14">SUM(E331:O331)</f>
        <v>49086</v>
      </c>
      <c r="D331" s="19"/>
      <c r="E331" s="15">
        <v>12265</v>
      </c>
      <c r="F331" s="19"/>
      <c r="G331" s="15">
        <v>2643</v>
      </c>
      <c r="H331" s="19"/>
      <c r="I331" s="15">
        <v>9693</v>
      </c>
      <c r="J331" s="15"/>
      <c r="K331" s="15">
        <v>24485</v>
      </c>
      <c r="L331" s="15"/>
      <c r="M331" s="15">
        <v>0</v>
      </c>
      <c r="N331" s="15"/>
      <c r="O331" s="15">
        <v>0</v>
      </c>
      <c r="P331" s="42"/>
      <c r="Q331" s="39"/>
    </row>
    <row r="332" spans="1:21" s="3" customFormat="1" ht="13.5" customHeight="1" x14ac:dyDescent="0.15">
      <c r="A332" s="15" t="s">
        <v>53</v>
      </c>
      <c r="B332" s="16" t="s">
        <v>4</v>
      </c>
      <c r="C332" s="15">
        <f t="shared" si="14"/>
        <v>837074</v>
      </c>
      <c r="D332" s="19"/>
      <c r="E332" s="15">
        <v>158059</v>
      </c>
      <c r="F332" s="19"/>
      <c r="G332" s="15">
        <v>37305</v>
      </c>
      <c r="H332" s="19"/>
      <c r="I332" s="15">
        <v>38336</v>
      </c>
      <c r="J332" s="15"/>
      <c r="K332" s="15">
        <v>514598</v>
      </c>
      <c r="L332" s="15"/>
      <c r="M332" s="15">
        <v>43818</v>
      </c>
      <c r="N332" s="15"/>
      <c r="O332" s="15">
        <v>44958</v>
      </c>
      <c r="P332" s="42"/>
      <c r="Q332" s="39"/>
    </row>
    <row r="333" spans="1:21" s="3" customFormat="1" ht="13.5" customHeight="1" x14ac:dyDescent="0.15">
      <c r="A333" s="15" t="s">
        <v>68</v>
      </c>
      <c r="B333" s="16" t="s">
        <v>4</v>
      </c>
      <c r="C333" s="15">
        <f t="shared" si="14"/>
        <v>1063343</v>
      </c>
      <c r="D333" s="19"/>
      <c r="E333" s="15">
        <v>352277</v>
      </c>
      <c r="F333" s="19"/>
      <c r="G333" s="15">
        <v>137456</v>
      </c>
      <c r="H333" s="19"/>
      <c r="I333" s="15">
        <v>33831</v>
      </c>
      <c r="J333" s="15"/>
      <c r="K333" s="15">
        <v>345662</v>
      </c>
      <c r="L333" s="15"/>
      <c r="M333" s="15">
        <v>9779</v>
      </c>
      <c r="N333" s="15"/>
      <c r="O333" s="15">
        <v>184338</v>
      </c>
      <c r="P333" s="42"/>
      <c r="Q333" s="39"/>
    </row>
    <row r="334" spans="1:21" s="3" customFormat="1" ht="13.5" customHeight="1" x14ac:dyDescent="0.15">
      <c r="A334" s="15" t="s">
        <v>69</v>
      </c>
      <c r="B334" s="16"/>
      <c r="C334" s="15">
        <f t="shared" si="14"/>
        <v>170186</v>
      </c>
      <c r="D334" s="19"/>
      <c r="E334" s="15">
        <v>1362</v>
      </c>
      <c r="F334" s="19"/>
      <c r="G334" s="15">
        <v>599</v>
      </c>
      <c r="H334" s="19"/>
      <c r="I334" s="15">
        <v>2215</v>
      </c>
      <c r="J334" s="15"/>
      <c r="K334" s="15">
        <v>17399</v>
      </c>
      <c r="L334" s="15"/>
      <c r="M334" s="15">
        <v>138038</v>
      </c>
      <c r="N334" s="15"/>
      <c r="O334" s="15">
        <v>10573</v>
      </c>
      <c r="P334" s="42"/>
      <c r="Q334" s="39"/>
    </row>
    <row r="335" spans="1:21" s="3" customFormat="1" ht="13.5" customHeight="1" x14ac:dyDescent="0.15">
      <c r="A335" s="15" t="s">
        <v>320</v>
      </c>
      <c r="B335" s="16"/>
      <c r="C335" s="15">
        <f t="shared" si="14"/>
        <v>33330</v>
      </c>
      <c r="D335" s="19"/>
      <c r="E335" s="15">
        <v>0</v>
      </c>
      <c r="F335" s="19"/>
      <c r="G335" s="15">
        <v>0</v>
      </c>
      <c r="H335" s="19"/>
      <c r="I335" s="15">
        <v>7292</v>
      </c>
      <c r="J335" s="15"/>
      <c r="K335" s="15">
        <v>26038</v>
      </c>
      <c r="L335" s="15"/>
      <c r="M335" s="15">
        <v>0</v>
      </c>
      <c r="N335" s="15"/>
      <c r="O335" s="15">
        <v>0</v>
      </c>
      <c r="P335" s="42"/>
      <c r="Q335" s="39"/>
    </row>
    <row r="336" spans="1:21" s="3" customFormat="1" ht="13.5" customHeight="1" x14ac:dyDescent="0.15">
      <c r="A336" s="15" t="s">
        <v>22</v>
      </c>
      <c r="B336" s="16" t="s">
        <v>4</v>
      </c>
      <c r="C336" s="15">
        <f t="shared" si="14"/>
        <v>150562</v>
      </c>
      <c r="D336" s="19"/>
      <c r="E336" s="15">
        <v>65260</v>
      </c>
      <c r="F336" s="19"/>
      <c r="G336" s="15">
        <v>28714</v>
      </c>
      <c r="H336" s="19"/>
      <c r="I336" s="15">
        <v>15335</v>
      </c>
      <c r="J336" s="15"/>
      <c r="K336" s="15">
        <v>39702</v>
      </c>
      <c r="L336" s="15"/>
      <c r="M336" s="15">
        <v>1551</v>
      </c>
      <c r="N336" s="15"/>
      <c r="O336" s="15">
        <v>0</v>
      </c>
      <c r="P336" s="42" t="s">
        <v>5</v>
      </c>
      <c r="Q336" s="39"/>
      <c r="R336" s="3" t="s">
        <v>5</v>
      </c>
      <c r="S336" s="3" t="s">
        <v>5</v>
      </c>
      <c r="T336" s="3" t="s">
        <v>5</v>
      </c>
      <c r="U336" s="3" t="s">
        <v>5</v>
      </c>
    </row>
    <row r="337" spans="1:17" s="3" customFormat="1" ht="13.5" customHeight="1" x14ac:dyDescent="0.15">
      <c r="A337" s="15" t="s">
        <v>70</v>
      </c>
      <c r="B337" s="16" t="s">
        <v>4</v>
      </c>
      <c r="C337" s="15">
        <f t="shared" si="14"/>
        <v>10150933</v>
      </c>
      <c r="D337" s="19"/>
      <c r="E337" s="15">
        <v>1968199</v>
      </c>
      <c r="F337" s="19"/>
      <c r="G337" s="15">
        <v>745484</v>
      </c>
      <c r="H337" s="19"/>
      <c r="I337" s="15">
        <v>77622</v>
      </c>
      <c r="J337" s="15"/>
      <c r="K337" s="19">
        <v>4508073</v>
      </c>
      <c r="L337" s="15"/>
      <c r="M337" s="15">
        <v>797296</v>
      </c>
      <c r="N337" s="15"/>
      <c r="O337" s="15">
        <v>2054259</v>
      </c>
      <c r="P337" s="42"/>
      <c r="Q337" s="39"/>
    </row>
    <row r="338" spans="1:17" s="3" customFormat="1" ht="13.5" customHeight="1" x14ac:dyDescent="0.15">
      <c r="A338" s="15" t="s">
        <v>288</v>
      </c>
      <c r="B338" s="16" t="s">
        <v>4</v>
      </c>
      <c r="C338" s="15">
        <f>SUM(E338:O338)</f>
        <v>19792</v>
      </c>
      <c r="D338" s="19"/>
      <c r="E338" s="15">
        <v>1918</v>
      </c>
      <c r="F338" s="19"/>
      <c r="G338" s="15">
        <v>0</v>
      </c>
      <c r="H338" s="19"/>
      <c r="I338" s="15">
        <v>4765</v>
      </c>
      <c r="J338" s="15"/>
      <c r="K338" s="19">
        <v>13109</v>
      </c>
      <c r="L338" s="15"/>
      <c r="M338" s="15">
        <v>0</v>
      </c>
      <c r="N338" s="15"/>
      <c r="O338" s="15">
        <v>0</v>
      </c>
      <c r="P338" s="42"/>
      <c r="Q338" s="39"/>
    </row>
    <row r="339" spans="1:17" s="3" customFormat="1" ht="13.5" customHeight="1" x14ac:dyDescent="0.15">
      <c r="A339" s="15" t="s">
        <v>97</v>
      </c>
      <c r="B339" s="16" t="s">
        <v>4</v>
      </c>
      <c r="C339" s="18">
        <f>E339+G339+I339+K339+M339+O339</f>
        <v>12474306</v>
      </c>
      <c r="D339" s="19"/>
      <c r="E339" s="18">
        <f>SUM(E331:E338)</f>
        <v>2559340</v>
      </c>
      <c r="F339" s="19"/>
      <c r="G339" s="18">
        <f>SUM(G331:G338)</f>
        <v>952201</v>
      </c>
      <c r="H339" s="19"/>
      <c r="I339" s="18">
        <f>SUM(I331:I338)</f>
        <v>189089</v>
      </c>
      <c r="J339" s="15"/>
      <c r="K339" s="18">
        <f>SUM(K331:K338)</f>
        <v>5489066</v>
      </c>
      <c r="L339" s="15"/>
      <c r="M339" s="18">
        <f>SUM(M331:M338)</f>
        <v>990482</v>
      </c>
      <c r="N339" s="15"/>
      <c r="O339" s="18">
        <f>SUM(O331:O338)</f>
        <v>2294128</v>
      </c>
      <c r="P339" s="42"/>
      <c r="Q339" s="39"/>
    </row>
    <row r="340" spans="1:17" s="3" customFormat="1" ht="13.5" customHeight="1" x14ac:dyDescent="0.15">
      <c r="A340" s="15"/>
      <c r="B340" s="16" t="s">
        <v>4</v>
      </c>
      <c r="C340" s="15"/>
      <c r="D340" s="19"/>
      <c r="E340" s="15"/>
      <c r="F340" s="19"/>
      <c r="G340" s="15"/>
      <c r="H340" s="19"/>
      <c r="I340" s="15"/>
      <c r="J340" s="15"/>
      <c r="K340" s="19"/>
      <c r="L340" s="15"/>
      <c r="M340" s="15"/>
      <c r="N340" s="15"/>
      <c r="O340" s="15"/>
      <c r="P340" s="42"/>
      <c r="Q340" s="39"/>
    </row>
    <row r="341" spans="1:17" s="3" customFormat="1" ht="13.5" customHeight="1" x14ac:dyDescent="0.15">
      <c r="A341" s="15" t="s">
        <v>101</v>
      </c>
      <c r="B341" s="16" t="s">
        <v>4</v>
      </c>
      <c r="C341" s="17">
        <f>SUM(E341:O341)</f>
        <v>90173058</v>
      </c>
      <c r="D341" s="19"/>
      <c r="E341" s="17">
        <f>SUM(E339,E283,E326,E310,E301,E297,E295,E261,E259,E257,E239,E226,E224,E222,E220,E320,E275,E208,E198,E293,E299,E328,E324,E287,E185,E241,E228,E291,E200,E289)</f>
        <v>31461946</v>
      </c>
      <c r="F341" s="19"/>
      <c r="G341" s="17">
        <f>SUM(G339,G283,G326,G310,G301,G297,G295,G261,G259,G257,G239,G226,G224,G222,G220,G320,G275,G208,G198,G293,G299,G328,G324,G287,G185,G241,G228,G291,G200,G289)</f>
        <v>10836866</v>
      </c>
      <c r="H341" s="19"/>
      <c r="I341" s="17">
        <f>SUM(I339,I283,I326,I310,I301,I297,I295,I261,I259,I257,I239,I226,I224,I222,I220,I320,I275,I208,I198,I293,I299,I328,I324,I287,I185,I241,I228,I291,I200,I289)</f>
        <v>3646923</v>
      </c>
      <c r="J341" s="19"/>
      <c r="K341" s="17">
        <f>SUM(K339,K283,K326,K310,K301,K297,K295,K261,K259,K257,K239,K226,K224,K222,K220,K320,K275,K208,K198,K293,K299,K328,K324,K287,K185,K241,K228,K291,K200,K289)</f>
        <v>20749437</v>
      </c>
      <c r="L341" s="19"/>
      <c r="M341" s="17">
        <f>SUM(M339,M283,M326,M310,M301,M297,M295,M261,M259,M257,M239,M226,M224,M222,M220,M320,M275,M208,M198,M293,M299,M328,M324,M287,M185,M241,M228,M291,M200,M289)</f>
        <v>7382044</v>
      </c>
      <c r="N341" s="19"/>
      <c r="O341" s="17">
        <f>SUM(O339,O283,O326,O310,O301,O297,O295,O261,O259,O257,O239,O226,O224,O222,O220,O320,O275,O208,O198,O293,O299,O328,O324,O287,O185,O241,O228,O291,O200,O289)</f>
        <v>16095842</v>
      </c>
      <c r="P341" s="42"/>
      <c r="Q341" s="39"/>
    </row>
    <row r="342" spans="1:17" s="3" customFormat="1" ht="13.5" customHeight="1" x14ac:dyDescent="0.15">
      <c r="A342" s="15"/>
      <c r="B342" s="16" t="s">
        <v>4</v>
      </c>
      <c r="C342" s="15"/>
      <c r="D342" s="19"/>
      <c r="E342" s="15"/>
      <c r="F342" s="19"/>
      <c r="G342" s="15"/>
      <c r="H342" s="19"/>
      <c r="I342" s="15"/>
      <c r="J342" s="19"/>
      <c r="K342" s="15"/>
      <c r="L342" s="15"/>
      <c r="M342" s="15"/>
      <c r="N342" s="15"/>
      <c r="O342" s="15"/>
      <c r="P342" s="42"/>
      <c r="Q342" s="39"/>
    </row>
    <row r="343" spans="1:17" s="3" customFormat="1" ht="13.5" customHeight="1" x14ac:dyDescent="0.15">
      <c r="A343" s="15" t="s">
        <v>128</v>
      </c>
      <c r="B343" s="16" t="s">
        <v>4</v>
      </c>
      <c r="C343" s="15"/>
      <c r="D343" s="19"/>
      <c r="E343" s="15"/>
      <c r="F343" s="19"/>
      <c r="G343" s="15"/>
      <c r="H343" s="19"/>
      <c r="I343" s="15"/>
      <c r="J343" s="15"/>
      <c r="K343" s="15"/>
      <c r="L343" s="15"/>
      <c r="M343" s="15"/>
      <c r="N343" s="15"/>
      <c r="O343" s="15"/>
      <c r="P343" s="42"/>
      <c r="Q343" s="39"/>
    </row>
    <row r="344" spans="1:17" s="3" customFormat="1" ht="13.5" customHeight="1" x14ac:dyDescent="0.15">
      <c r="A344" s="15"/>
      <c r="B344" s="16"/>
      <c r="C344" s="15"/>
      <c r="D344" s="19"/>
      <c r="E344" s="15"/>
      <c r="F344" s="19"/>
      <c r="G344" s="15"/>
      <c r="H344" s="19"/>
      <c r="I344" s="15"/>
      <c r="J344" s="15"/>
      <c r="K344" s="15"/>
      <c r="L344" s="15"/>
      <c r="M344" s="15"/>
      <c r="N344" s="15"/>
      <c r="O344" s="15"/>
      <c r="P344" s="42"/>
      <c r="Q344" s="39"/>
    </row>
    <row r="345" spans="1:17" s="3" customFormat="1" ht="13.5" customHeight="1" x14ac:dyDescent="0.15">
      <c r="A345" s="15" t="s">
        <v>179</v>
      </c>
      <c r="B345" s="16" t="s">
        <v>4</v>
      </c>
      <c r="C345" s="17">
        <f>SUM(E345:O345)</f>
        <v>8000</v>
      </c>
      <c r="D345" s="19"/>
      <c r="E345" s="17">
        <v>0</v>
      </c>
      <c r="F345" s="19"/>
      <c r="G345" s="17">
        <v>0</v>
      </c>
      <c r="H345" s="19"/>
      <c r="I345" s="17">
        <v>0</v>
      </c>
      <c r="J345" s="15"/>
      <c r="K345" s="17">
        <v>8000</v>
      </c>
      <c r="L345" s="15"/>
      <c r="M345" s="20">
        <v>0</v>
      </c>
      <c r="N345" s="15"/>
      <c r="O345" s="20">
        <v>0</v>
      </c>
      <c r="P345" s="42"/>
      <c r="Q345" s="39"/>
    </row>
    <row r="346" spans="1:17" s="3" customFormat="1" ht="13.5" customHeight="1" x14ac:dyDescent="0.15">
      <c r="A346" s="15"/>
      <c r="B346" s="16" t="s">
        <v>4</v>
      </c>
      <c r="C346" s="15"/>
      <c r="D346" s="19"/>
      <c r="E346" s="15"/>
      <c r="F346" s="19"/>
      <c r="G346" s="15"/>
      <c r="H346" s="19"/>
      <c r="I346" s="15"/>
      <c r="J346" s="15"/>
      <c r="K346" s="15"/>
      <c r="L346" s="15"/>
      <c r="M346" s="15"/>
      <c r="N346" s="15"/>
      <c r="O346" s="15"/>
      <c r="P346" s="42"/>
      <c r="Q346" s="39"/>
    </row>
    <row r="347" spans="1:17" s="4" customFormat="1" ht="13.5" customHeight="1" x14ac:dyDescent="0.15">
      <c r="A347" s="15" t="s">
        <v>240</v>
      </c>
      <c r="B347" s="16" t="s">
        <v>4</v>
      </c>
      <c r="C347" s="15"/>
      <c r="D347" s="19"/>
      <c r="E347" s="15"/>
      <c r="F347" s="19"/>
      <c r="G347" s="15"/>
      <c r="H347" s="19"/>
      <c r="I347" s="15"/>
      <c r="J347" s="15"/>
      <c r="K347" s="15"/>
      <c r="L347" s="15"/>
      <c r="M347" s="15"/>
      <c r="N347" s="15"/>
      <c r="O347" s="15"/>
      <c r="P347" s="43"/>
      <c r="Q347" s="44"/>
    </row>
    <row r="348" spans="1:17" s="4" customFormat="1" ht="13.5" customHeight="1" x14ac:dyDescent="0.15">
      <c r="A348" s="15" t="s">
        <v>22</v>
      </c>
      <c r="B348" s="16" t="s">
        <v>4</v>
      </c>
      <c r="C348" s="15">
        <f>SUM(E348:O348)</f>
        <v>-91</v>
      </c>
      <c r="D348" s="19"/>
      <c r="E348" s="15">
        <v>0</v>
      </c>
      <c r="F348" s="19"/>
      <c r="G348" s="15">
        <v>-91</v>
      </c>
      <c r="H348" s="19"/>
      <c r="I348" s="15">
        <v>0</v>
      </c>
      <c r="J348" s="15"/>
      <c r="K348" s="15">
        <v>0</v>
      </c>
      <c r="L348" s="15"/>
      <c r="M348" s="15">
        <v>0</v>
      </c>
      <c r="N348" s="15"/>
      <c r="O348" s="15"/>
      <c r="P348" s="43"/>
      <c r="Q348" s="44"/>
    </row>
    <row r="349" spans="1:17" s="4" customFormat="1" ht="13.5" customHeight="1" x14ac:dyDescent="0.15">
      <c r="A349" s="15" t="s">
        <v>259</v>
      </c>
      <c r="B349" s="16" t="s">
        <v>4</v>
      </c>
      <c r="C349" s="15">
        <f>SUM(E349:O349)</f>
        <v>178</v>
      </c>
      <c r="D349" s="19"/>
      <c r="E349" s="15">
        <v>0</v>
      </c>
      <c r="F349" s="19"/>
      <c r="G349" s="15">
        <v>0</v>
      </c>
      <c r="H349" s="19"/>
      <c r="I349" s="15">
        <v>0</v>
      </c>
      <c r="J349" s="15"/>
      <c r="K349" s="15">
        <v>178</v>
      </c>
      <c r="L349" s="15"/>
      <c r="M349" s="15">
        <v>0</v>
      </c>
      <c r="N349" s="15"/>
      <c r="O349" s="15">
        <v>0</v>
      </c>
      <c r="P349" s="43"/>
      <c r="Q349" s="44"/>
    </row>
    <row r="350" spans="1:17" s="3" customFormat="1" ht="13.5" customHeight="1" x14ac:dyDescent="0.15">
      <c r="A350" s="15" t="s">
        <v>241</v>
      </c>
      <c r="B350" s="16" t="s">
        <v>4</v>
      </c>
      <c r="C350" s="18">
        <f>SUM(E350:O350)</f>
        <v>87</v>
      </c>
      <c r="D350" s="19"/>
      <c r="E350" s="18">
        <f>SUM(E348:E349)</f>
        <v>0</v>
      </c>
      <c r="F350" s="19"/>
      <c r="G350" s="18">
        <f>SUM(G348:G349)</f>
        <v>-91</v>
      </c>
      <c r="H350" s="19"/>
      <c r="I350" s="18">
        <f>SUM(I348:I349)</f>
        <v>0</v>
      </c>
      <c r="J350" s="15"/>
      <c r="K350" s="18">
        <f>SUM(K348:K349)</f>
        <v>178</v>
      </c>
      <c r="L350" s="15"/>
      <c r="M350" s="18">
        <f>SUM(M348:M349)</f>
        <v>0</v>
      </c>
      <c r="N350" s="15"/>
      <c r="O350" s="18">
        <f>SUM(O348:O349)</f>
        <v>0</v>
      </c>
      <c r="P350" s="42"/>
      <c r="Q350" s="39"/>
    </row>
    <row r="351" spans="1:17" s="3" customFormat="1" ht="13.5" customHeight="1" x14ac:dyDescent="0.15">
      <c r="A351" s="15"/>
      <c r="B351" s="16"/>
      <c r="C351" s="15"/>
      <c r="D351" s="19"/>
      <c r="E351" s="15"/>
      <c r="F351" s="19"/>
      <c r="G351" s="15"/>
      <c r="H351" s="19"/>
      <c r="I351" s="15"/>
      <c r="J351" s="15"/>
      <c r="K351" s="15"/>
      <c r="L351" s="15"/>
      <c r="M351" s="15"/>
      <c r="N351" s="15"/>
      <c r="O351" s="15"/>
      <c r="P351" s="42"/>
      <c r="Q351" s="39"/>
    </row>
    <row r="352" spans="1:17" s="4" customFormat="1" ht="13.5" customHeight="1" x14ac:dyDescent="0.15">
      <c r="A352" s="15" t="s">
        <v>129</v>
      </c>
      <c r="B352" s="16" t="s">
        <v>4</v>
      </c>
      <c r="C352" s="15"/>
      <c r="D352" s="19"/>
      <c r="E352" s="15"/>
      <c r="F352" s="19"/>
      <c r="G352" s="15"/>
      <c r="H352" s="19"/>
      <c r="I352" s="15"/>
      <c r="J352" s="15"/>
      <c r="K352" s="15"/>
      <c r="L352" s="15"/>
      <c r="M352" s="15"/>
      <c r="N352" s="15"/>
      <c r="O352" s="15"/>
      <c r="P352" s="43"/>
      <c r="Q352" s="44"/>
    </row>
    <row r="353" spans="1:17" s="4" customFormat="1" ht="13.5" customHeight="1" x14ac:dyDescent="0.15">
      <c r="A353" s="15" t="s">
        <v>160</v>
      </c>
      <c r="B353" s="16" t="s">
        <v>4</v>
      </c>
      <c r="C353" s="19">
        <f>SUM(E353:O353)</f>
        <v>1766</v>
      </c>
      <c r="D353" s="19"/>
      <c r="E353" s="19">
        <v>1500</v>
      </c>
      <c r="F353" s="19"/>
      <c r="G353" s="19">
        <v>0</v>
      </c>
      <c r="H353" s="19"/>
      <c r="I353" s="19">
        <v>100</v>
      </c>
      <c r="J353" s="15"/>
      <c r="K353" s="19">
        <v>166</v>
      </c>
      <c r="L353" s="15"/>
      <c r="M353" s="19">
        <v>0</v>
      </c>
      <c r="N353" s="15"/>
      <c r="O353" s="19">
        <v>0</v>
      </c>
      <c r="P353" s="43"/>
      <c r="Q353" s="44"/>
    </row>
    <row r="354" spans="1:17" s="4" customFormat="1" ht="13.5" customHeight="1" x14ac:dyDescent="0.15">
      <c r="A354" s="15" t="s">
        <v>74</v>
      </c>
      <c r="B354" s="16"/>
      <c r="C354" s="19">
        <f>SUM(E354:O354)</f>
        <v>894</v>
      </c>
      <c r="D354" s="19"/>
      <c r="E354" s="19">
        <v>0</v>
      </c>
      <c r="F354" s="19"/>
      <c r="G354" s="19">
        <v>0</v>
      </c>
      <c r="H354" s="19"/>
      <c r="I354" s="19">
        <v>0</v>
      </c>
      <c r="J354" s="15"/>
      <c r="K354" s="19">
        <v>894</v>
      </c>
      <c r="L354" s="15"/>
      <c r="M354" s="19">
        <v>0</v>
      </c>
      <c r="N354" s="15"/>
      <c r="O354" s="19">
        <v>0</v>
      </c>
      <c r="P354" s="43"/>
      <c r="Q354" s="44"/>
    </row>
    <row r="355" spans="1:17" s="4" customFormat="1" ht="13.5" customHeight="1" x14ac:dyDescent="0.15">
      <c r="A355" s="15" t="s">
        <v>22</v>
      </c>
      <c r="B355" s="16" t="s">
        <v>4</v>
      </c>
      <c r="C355" s="19">
        <f>SUM(E355:O355)</f>
        <v>-3859</v>
      </c>
      <c r="D355" s="19"/>
      <c r="E355" s="19">
        <v>0</v>
      </c>
      <c r="F355" s="19"/>
      <c r="G355" s="19">
        <v>0</v>
      </c>
      <c r="H355" s="19"/>
      <c r="I355" s="19">
        <v>0</v>
      </c>
      <c r="J355" s="15"/>
      <c r="K355" s="15">
        <v>-3063</v>
      </c>
      <c r="L355" s="15"/>
      <c r="M355" s="19">
        <v>0</v>
      </c>
      <c r="N355" s="15"/>
      <c r="O355" s="19">
        <v>-796</v>
      </c>
      <c r="P355" s="43"/>
      <c r="Q355" s="44"/>
    </row>
    <row r="356" spans="1:17" s="4" customFormat="1" ht="13.5" customHeight="1" x14ac:dyDescent="0.15">
      <c r="A356" s="15" t="s">
        <v>276</v>
      </c>
      <c r="B356" s="16" t="s">
        <v>4</v>
      </c>
      <c r="C356" s="19">
        <f>SUM(E356:O356)</f>
        <v>3774</v>
      </c>
      <c r="D356" s="19"/>
      <c r="E356" s="19">
        <v>0</v>
      </c>
      <c r="F356" s="19"/>
      <c r="G356" s="19">
        <v>0</v>
      </c>
      <c r="H356" s="19"/>
      <c r="I356" s="19">
        <v>2015</v>
      </c>
      <c r="J356" s="15"/>
      <c r="K356" s="15">
        <v>1759</v>
      </c>
      <c r="L356" s="15"/>
      <c r="M356" s="19">
        <v>0</v>
      </c>
      <c r="N356" s="15"/>
      <c r="O356" s="19">
        <v>0</v>
      </c>
      <c r="P356" s="43"/>
      <c r="Q356" s="44"/>
    </row>
    <row r="357" spans="1:17" s="3" customFormat="1" ht="13.5" customHeight="1" x14ac:dyDescent="0.15">
      <c r="A357" s="15" t="s">
        <v>141</v>
      </c>
      <c r="B357" s="16" t="s">
        <v>4</v>
      </c>
      <c r="C357" s="18">
        <f>SUM(E357:O357)</f>
        <v>2575</v>
      </c>
      <c r="D357" s="19"/>
      <c r="E357" s="18">
        <f>SUM(E353:E356)</f>
        <v>1500</v>
      </c>
      <c r="F357" s="19"/>
      <c r="G357" s="18">
        <f>SUM(G353:G356)</f>
        <v>0</v>
      </c>
      <c r="H357" s="19"/>
      <c r="I357" s="18">
        <f>SUM(I353:I356)</f>
        <v>2115</v>
      </c>
      <c r="J357" s="15"/>
      <c r="K357" s="18">
        <f>SUM(K353:K356)</f>
        <v>-244</v>
      </c>
      <c r="L357" s="15"/>
      <c r="M357" s="18">
        <f>SUM(M353:M356)</f>
        <v>0</v>
      </c>
      <c r="N357" s="15"/>
      <c r="O357" s="18">
        <f>SUM(O353:O356)</f>
        <v>-796</v>
      </c>
      <c r="P357" s="42"/>
      <c r="Q357" s="39"/>
    </row>
    <row r="358" spans="1:17" s="3" customFormat="1" ht="13.5" customHeight="1" x14ac:dyDescent="0.15">
      <c r="A358" s="15"/>
      <c r="B358" s="16" t="s">
        <v>4</v>
      </c>
      <c r="C358" s="15"/>
      <c r="D358" s="19"/>
      <c r="E358" s="15"/>
      <c r="F358" s="19"/>
      <c r="G358" s="15"/>
      <c r="H358" s="19"/>
      <c r="I358" s="15"/>
      <c r="J358" s="15"/>
      <c r="K358" s="15"/>
      <c r="L358" s="15"/>
      <c r="M358" s="15"/>
      <c r="N358" s="15"/>
      <c r="O358" s="15"/>
      <c r="P358" s="42"/>
      <c r="Q358" s="39"/>
    </row>
    <row r="359" spans="1:17" s="3" customFormat="1" ht="13.5" customHeight="1" x14ac:dyDescent="0.15">
      <c r="A359" s="15" t="s">
        <v>201</v>
      </c>
      <c r="B359" s="16" t="s">
        <v>4</v>
      </c>
      <c r="C359" s="15" t="s">
        <v>4</v>
      </c>
      <c r="D359" s="19"/>
      <c r="E359" s="15" t="s">
        <v>4</v>
      </c>
      <c r="F359" s="19"/>
      <c r="G359" s="15" t="s">
        <v>4</v>
      </c>
      <c r="H359" s="19"/>
      <c r="I359" s="15" t="s">
        <v>4</v>
      </c>
      <c r="J359" s="15"/>
      <c r="K359" s="15"/>
      <c r="L359" s="15"/>
      <c r="M359" s="15" t="s">
        <v>4</v>
      </c>
      <c r="N359" s="15"/>
      <c r="O359" s="15" t="s">
        <v>4</v>
      </c>
      <c r="P359" s="42"/>
      <c r="Q359" s="39"/>
    </row>
    <row r="360" spans="1:17" s="3" customFormat="1" ht="13.5" customHeight="1" x14ac:dyDescent="0.15">
      <c r="A360" s="15" t="s">
        <v>35</v>
      </c>
      <c r="B360" s="16"/>
      <c r="C360" s="15">
        <f t="shared" ref="C360:C366" si="15">SUM(E360:O360)</f>
        <v>85819</v>
      </c>
      <c r="D360" s="19"/>
      <c r="E360" s="15">
        <v>18001</v>
      </c>
      <c r="F360" s="19"/>
      <c r="G360" s="15">
        <v>2114</v>
      </c>
      <c r="H360" s="19"/>
      <c r="I360" s="15">
        <v>0</v>
      </c>
      <c r="J360" s="15"/>
      <c r="K360" s="15">
        <v>64024</v>
      </c>
      <c r="L360" s="15"/>
      <c r="M360" s="15">
        <v>1680</v>
      </c>
      <c r="N360" s="15"/>
      <c r="O360" s="15">
        <v>0</v>
      </c>
      <c r="P360" s="42"/>
      <c r="Q360" s="39"/>
    </row>
    <row r="361" spans="1:17" s="3" customFormat="1" ht="13.5" customHeight="1" x14ac:dyDescent="0.15">
      <c r="A361" s="15" t="s">
        <v>348</v>
      </c>
      <c r="B361" s="16"/>
      <c r="C361" s="15">
        <f>SUM(E361:O361)</f>
        <v>3182996</v>
      </c>
      <c r="D361" s="19"/>
      <c r="E361" s="15">
        <v>1593658</v>
      </c>
      <c r="F361" s="19"/>
      <c r="G361" s="15">
        <v>586627</v>
      </c>
      <c r="H361" s="19"/>
      <c r="I361" s="15">
        <v>60879</v>
      </c>
      <c r="J361" s="15"/>
      <c r="K361" s="15">
        <v>340746</v>
      </c>
      <c r="L361" s="15"/>
      <c r="M361" s="15">
        <v>1485</v>
      </c>
      <c r="N361" s="15"/>
      <c r="O361" s="15">
        <v>599601</v>
      </c>
      <c r="P361" s="42"/>
      <c r="Q361" s="39"/>
    </row>
    <row r="362" spans="1:17" s="3" customFormat="1" ht="13.5" customHeight="1" x14ac:dyDescent="0.15">
      <c r="A362" s="15" t="s">
        <v>36</v>
      </c>
      <c r="B362" s="16"/>
      <c r="C362" s="15">
        <f t="shared" si="15"/>
        <v>21134</v>
      </c>
      <c r="D362" s="19"/>
      <c r="E362" s="15">
        <v>14258</v>
      </c>
      <c r="F362" s="19"/>
      <c r="G362" s="15">
        <v>6274</v>
      </c>
      <c r="H362" s="19"/>
      <c r="I362" s="15">
        <v>607</v>
      </c>
      <c r="J362" s="15"/>
      <c r="K362" s="15">
        <v>0</v>
      </c>
      <c r="L362" s="15"/>
      <c r="M362" s="15">
        <v>0</v>
      </c>
      <c r="N362" s="15"/>
      <c r="O362" s="15">
        <v>-5</v>
      </c>
      <c r="P362" s="42"/>
      <c r="Q362" s="39"/>
    </row>
    <row r="363" spans="1:17" s="3" customFormat="1" ht="13.5" customHeight="1" x14ac:dyDescent="0.15">
      <c r="A363" s="15" t="s">
        <v>277</v>
      </c>
      <c r="B363" s="16"/>
      <c r="C363" s="15">
        <f t="shared" si="15"/>
        <v>161061</v>
      </c>
      <c r="D363" s="19"/>
      <c r="E363" s="15">
        <v>95364</v>
      </c>
      <c r="F363" s="19"/>
      <c r="G363" s="15">
        <v>40110</v>
      </c>
      <c r="H363" s="19"/>
      <c r="I363" s="15">
        <v>378</v>
      </c>
      <c r="J363" s="15"/>
      <c r="K363" s="15">
        <v>0</v>
      </c>
      <c r="L363" s="15"/>
      <c r="M363" s="15">
        <v>0</v>
      </c>
      <c r="N363" s="15"/>
      <c r="O363" s="15">
        <v>25209</v>
      </c>
      <c r="P363" s="42"/>
      <c r="Q363" s="39"/>
    </row>
    <row r="364" spans="1:17" s="3" customFormat="1" ht="13.5" customHeight="1" x14ac:dyDescent="0.15">
      <c r="A364" s="15" t="s">
        <v>260</v>
      </c>
      <c r="B364" s="16" t="s">
        <v>4</v>
      </c>
      <c r="C364" s="15">
        <f t="shared" si="15"/>
        <v>57850</v>
      </c>
      <c r="D364" s="19"/>
      <c r="E364" s="15">
        <v>30816</v>
      </c>
      <c r="F364" s="19"/>
      <c r="G364" s="15">
        <v>13559</v>
      </c>
      <c r="H364" s="19"/>
      <c r="I364" s="15">
        <v>0</v>
      </c>
      <c r="J364" s="15"/>
      <c r="K364" s="19">
        <v>204</v>
      </c>
      <c r="L364" s="15"/>
      <c r="M364" s="15">
        <v>0</v>
      </c>
      <c r="N364" s="15"/>
      <c r="O364" s="15">
        <v>13271</v>
      </c>
      <c r="P364" s="42"/>
      <c r="Q364" s="39"/>
    </row>
    <row r="365" spans="1:17" s="3" customFormat="1" ht="13.5" customHeight="1" x14ac:dyDescent="0.15">
      <c r="A365" s="15" t="s">
        <v>349</v>
      </c>
      <c r="B365" s="16"/>
      <c r="C365" s="15">
        <f>SUM(E365:O365)</f>
        <v>10</v>
      </c>
      <c r="D365" s="19"/>
      <c r="E365" s="15">
        <v>0</v>
      </c>
      <c r="F365" s="19"/>
      <c r="G365" s="15">
        <v>0</v>
      </c>
      <c r="H365" s="19"/>
      <c r="I365" s="15">
        <v>0</v>
      </c>
      <c r="J365" s="15"/>
      <c r="K365" s="15">
        <v>0</v>
      </c>
      <c r="L365" s="15"/>
      <c r="M365" s="15">
        <v>0</v>
      </c>
      <c r="N365" s="15"/>
      <c r="O365" s="15">
        <v>10</v>
      </c>
      <c r="P365" s="42"/>
      <c r="Q365" s="39"/>
    </row>
    <row r="366" spans="1:17" s="3" customFormat="1" ht="13.5" customHeight="1" x14ac:dyDescent="0.15">
      <c r="A366" s="15" t="s">
        <v>172</v>
      </c>
      <c r="B366" s="16"/>
      <c r="C366" s="17">
        <f t="shared" si="15"/>
        <v>255143</v>
      </c>
      <c r="D366" s="19"/>
      <c r="E366" s="17">
        <v>143110</v>
      </c>
      <c r="F366" s="19"/>
      <c r="G366" s="17">
        <v>59876</v>
      </c>
      <c r="H366" s="19"/>
      <c r="I366" s="17">
        <v>3851</v>
      </c>
      <c r="J366" s="15"/>
      <c r="K366" s="19">
        <v>7215</v>
      </c>
      <c r="L366" s="15"/>
      <c r="M366" s="20">
        <v>4468</v>
      </c>
      <c r="N366" s="15"/>
      <c r="O366" s="20">
        <v>36623</v>
      </c>
      <c r="P366" s="42"/>
      <c r="Q366" s="39"/>
    </row>
    <row r="367" spans="1:17" s="3" customFormat="1" ht="13.5" customHeight="1" x14ac:dyDescent="0.15">
      <c r="A367" s="15" t="s">
        <v>202</v>
      </c>
      <c r="B367" s="16" t="s">
        <v>4</v>
      </c>
      <c r="C367" s="18">
        <f>SUM(E367:O367)</f>
        <v>3764013</v>
      </c>
      <c r="D367" s="19"/>
      <c r="E367" s="18">
        <f>SUM(E360:E366)</f>
        <v>1895207</v>
      </c>
      <c r="F367" s="19"/>
      <c r="G367" s="18">
        <f>SUM(G360:G366)</f>
        <v>708560</v>
      </c>
      <c r="H367" s="19"/>
      <c r="I367" s="18">
        <f>SUM(I360:I366)</f>
        <v>65715</v>
      </c>
      <c r="J367" s="15"/>
      <c r="K367" s="28">
        <f>SUM(K360:K366)</f>
        <v>412189</v>
      </c>
      <c r="L367" s="15"/>
      <c r="M367" s="18">
        <f>SUM(M360:M366)</f>
        <v>7633</v>
      </c>
      <c r="N367" s="15"/>
      <c r="O367" s="18">
        <f>SUM(O360:O366)</f>
        <v>674709</v>
      </c>
      <c r="P367" s="42"/>
      <c r="Q367" s="39"/>
    </row>
    <row r="368" spans="1:17" s="3" customFormat="1" ht="13.5" customHeight="1" x14ac:dyDescent="0.15">
      <c r="A368" s="15"/>
      <c r="B368" s="16"/>
      <c r="C368" s="19"/>
      <c r="D368" s="19"/>
      <c r="E368" s="19"/>
      <c r="F368" s="19"/>
      <c r="G368" s="19"/>
      <c r="H368" s="19"/>
      <c r="I368" s="19"/>
      <c r="J368" s="15"/>
      <c r="K368" s="15"/>
      <c r="L368" s="15"/>
      <c r="M368" s="19"/>
      <c r="N368" s="15"/>
      <c r="O368" s="19"/>
      <c r="P368" s="42"/>
      <c r="Q368" s="39"/>
    </row>
    <row r="369" spans="1:17" s="3" customFormat="1" ht="13.5" customHeight="1" x14ac:dyDescent="0.15">
      <c r="A369" s="15" t="s">
        <v>225</v>
      </c>
      <c r="B369" s="16"/>
      <c r="C369" s="17">
        <f>SUM(E369:O369)</f>
        <v>4550</v>
      </c>
      <c r="D369" s="19"/>
      <c r="E369" s="17">
        <v>0</v>
      </c>
      <c r="F369" s="19"/>
      <c r="G369" s="17">
        <v>0</v>
      </c>
      <c r="H369" s="19"/>
      <c r="I369" s="17">
        <v>0</v>
      </c>
      <c r="J369" s="15"/>
      <c r="K369" s="17">
        <v>4550</v>
      </c>
      <c r="L369" s="15"/>
      <c r="M369" s="20">
        <v>0</v>
      </c>
      <c r="N369" s="15"/>
      <c r="O369" s="20">
        <v>0</v>
      </c>
      <c r="P369" s="42"/>
      <c r="Q369" s="39"/>
    </row>
    <row r="370" spans="1:17" s="3" customFormat="1" ht="13.5" customHeight="1" x14ac:dyDescent="0.15">
      <c r="A370" s="15"/>
      <c r="B370" s="16"/>
      <c r="C370" s="19"/>
      <c r="D370" s="19"/>
      <c r="E370" s="19"/>
      <c r="F370" s="19"/>
      <c r="G370" s="19"/>
      <c r="H370" s="19"/>
      <c r="I370" s="19"/>
      <c r="J370" s="15"/>
      <c r="K370" s="15"/>
      <c r="L370" s="15"/>
      <c r="M370" s="19"/>
      <c r="N370" s="15"/>
      <c r="O370" s="19"/>
      <c r="P370" s="42"/>
      <c r="Q370" s="39"/>
    </row>
    <row r="371" spans="1:17" s="3" customFormat="1" ht="13.5" customHeight="1" x14ac:dyDescent="0.15">
      <c r="A371" s="15" t="s">
        <v>207</v>
      </c>
      <c r="B371" s="16"/>
      <c r="C371" s="17">
        <f>SUM(E371:O371)</f>
        <v>712</v>
      </c>
      <c r="D371" s="19"/>
      <c r="E371" s="17">
        <v>712</v>
      </c>
      <c r="F371" s="19"/>
      <c r="G371" s="17">
        <v>0</v>
      </c>
      <c r="H371" s="19"/>
      <c r="I371" s="17">
        <v>0</v>
      </c>
      <c r="J371" s="15"/>
      <c r="K371" s="17">
        <v>0</v>
      </c>
      <c r="L371" s="15"/>
      <c r="M371" s="20">
        <v>0</v>
      </c>
      <c r="N371" s="15"/>
      <c r="O371" s="20">
        <v>0</v>
      </c>
      <c r="P371" s="42"/>
      <c r="Q371" s="39"/>
    </row>
    <row r="372" spans="1:17" s="3" customFormat="1" ht="13.5" customHeight="1" x14ac:dyDescent="0.15">
      <c r="A372" s="15"/>
      <c r="B372" s="16"/>
      <c r="C372" s="19"/>
      <c r="D372" s="19"/>
      <c r="E372" s="19"/>
      <c r="F372" s="19"/>
      <c r="G372" s="19"/>
      <c r="H372" s="19"/>
      <c r="I372" s="19"/>
      <c r="J372" s="15"/>
      <c r="K372" s="15"/>
      <c r="L372" s="15"/>
      <c r="M372" s="19"/>
      <c r="N372" s="15"/>
      <c r="O372" s="19"/>
      <c r="P372" s="42"/>
      <c r="Q372" s="39"/>
    </row>
    <row r="373" spans="1:17" s="3" customFormat="1" ht="13.5" customHeight="1" x14ac:dyDescent="0.15">
      <c r="A373" s="15" t="s">
        <v>117</v>
      </c>
      <c r="B373" s="16"/>
      <c r="C373" s="17">
        <f>SUM(E373:O373)</f>
        <v>14608</v>
      </c>
      <c r="D373" s="19"/>
      <c r="E373" s="17">
        <v>280</v>
      </c>
      <c r="F373" s="19"/>
      <c r="G373" s="17">
        <v>0</v>
      </c>
      <c r="H373" s="19"/>
      <c r="I373" s="17">
        <v>0</v>
      </c>
      <c r="J373" s="15"/>
      <c r="K373" s="17">
        <v>14328</v>
      </c>
      <c r="L373" s="15"/>
      <c r="M373" s="20">
        <v>0</v>
      </c>
      <c r="N373" s="15"/>
      <c r="O373" s="20">
        <v>0</v>
      </c>
      <c r="P373" s="42"/>
      <c r="Q373" s="39"/>
    </row>
    <row r="374" spans="1:17" s="3" customFormat="1" ht="13.5" customHeight="1" x14ac:dyDescent="0.15">
      <c r="A374" s="15"/>
      <c r="B374" s="16" t="s">
        <v>4</v>
      </c>
      <c r="C374" s="15"/>
      <c r="D374" s="19"/>
      <c r="E374" s="15"/>
      <c r="F374" s="19"/>
      <c r="G374" s="15"/>
      <c r="H374" s="19"/>
      <c r="I374" s="15"/>
      <c r="J374" s="15"/>
      <c r="K374" s="15"/>
      <c r="L374" s="15"/>
      <c r="M374" s="15"/>
      <c r="N374" s="15"/>
      <c r="O374" s="15"/>
      <c r="P374" s="42"/>
      <c r="Q374" s="39"/>
    </row>
    <row r="375" spans="1:17" s="3" customFormat="1" ht="13.5" customHeight="1" x14ac:dyDescent="0.15">
      <c r="A375" s="15" t="s">
        <v>130</v>
      </c>
      <c r="B375" s="16"/>
      <c r="C375" s="17">
        <f>SUM(E375:O375)</f>
        <v>16248</v>
      </c>
      <c r="D375" s="19"/>
      <c r="E375" s="17">
        <v>11442</v>
      </c>
      <c r="F375" s="19"/>
      <c r="G375" s="17">
        <v>4005</v>
      </c>
      <c r="H375" s="19"/>
      <c r="I375" s="17">
        <v>801</v>
      </c>
      <c r="J375" s="15"/>
      <c r="K375" s="17">
        <v>0</v>
      </c>
      <c r="L375" s="15"/>
      <c r="M375" s="20">
        <v>0</v>
      </c>
      <c r="N375" s="15"/>
      <c r="O375" s="20">
        <v>0</v>
      </c>
      <c r="P375" s="42"/>
      <c r="Q375" s="39"/>
    </row>
    <row r="376" spans="1:17" s="3" customFormat="1" ht="13.5" customHeight="1" x14ac:dyDescent="0.15">
      <c r="A376" s="15"/>
      <c r="B376" s="16"/>
      <c r="C376" s="19"/>
      <c r="D376" s="19"/>
      <c r="E376" s="19"/>
      <c r="F376" s="19"/>
      <c r="G376" s="19"/>
      <c r="H376" s="19"/>
      <c r="I376" s="19"/>
      <c r="J376" s="15"/>
      <c r="K376" s="15"/>
      <c r="L376" s="15"/>
      <c r="M376" s="19"/>
      <c r="N376" s="15"/>
      <c r="O376" s="19"/>
      <c r="P376" s="42"/>
      <c r="Q376" s="39"/>
    </row>
    <row r="377" spans="1:17" s="3" customFormat="1" ht="13.5" customHeight="1" x14ac:dyDescent="0.15">
      <c r="A377" s="15" t="s">
        <v>290</v>
      </c>
      <c r="B377" s="16"/>
      <c r="C377" s="17">
        <f>SUM(E377:O377)</f>
        <v>47117</v>
      </c>
      <c r="D377" s="19"/>
      <c r="E377" s="17">
        <v>26046</v>
      </c>
      <c r="F377" s="19"/>
      <c r="G377" s="17">
        <v>9702</v>
      </c>
      <c r="H377" s="19"/>
      <c r="I377" s="17">
        <v>3354</v>
      </c>
      <c r="J377" s="15"/>
      <c r="K377" s="17">
        <v>98</v>
      </c>
      <c r="L377" s="15"/>
      <c r="M377" s="20">
        <v>0</v>
      </c>
      <c r="N377" s="15"/>
      <c r="O377" s="20">
        <v>7917</v>
      </c>
      <c r="P377" s="42"/>
      <c r="Q377" s="39"/>
    </row>
    <row r="378" spans="1:17" s="3" customFormat="1" ht="13.5" customHeight="1" x14ac:dyDescent="0.15">
      <c r="A378" s="15"/>
      <c r="B378" s="16"/>
      <c r="C378" s="19"/>
      <c r="D378" s="19"/>
      <c r="E378" s="19"/>
      <c r="F378" s="19"/>
      <c r="G378" s="19"/>
      <c r="H378" s="19"/>
      <c r="I378" s="19"/>
      <c r="J378" s="15"/>
      <c r="K378" s="15"/>
      <c r="L378" s="15"/>
      <c r="M378" s="19"/>
      <c r="N378" s="15"/>
      <c r="O378" s="19"/>
      <c r="P378" s="42"/>
      <c r="Q378" s="39"/>
    </row>
    <row r="379" spans="1:17" s="3" customFormat="1" ht="13.5" customHeight="1" x14ac:dyDescent="0.15">
      <c r="A379" s="15" t="s">
        <v>121</v>
      </c>
      <c r="B379" s="16"/>
      <c r="C379" s="19"/>
      <c r="D379" s="19"/>
      <c r="E379" s="19"/>
      <c r="F379" s="19"/>
      <c r="G379" s="19"/>
      <c r="H379" s="19"/>
      <c r="I379" s="19"/>
      <c r="J379" s="15"/>
      <c r="K379" s="15"/>
      <c r="L379" s="15"/>
      <c r="M379" s="19"/>
      <c r="N379" s="15"/>
      <c r="O379" s="19"/>
      <c r="P379" s="42"/>
      <c r="Q379" s="39"/>
    </row>
    <row r="380" spans="1:17" s="3" customFormat="1" ht="13.5" customHeight="1" x14ac:dyDescent="0.15">
      <c r="A380" s="15" t="s">
        <v>22</v>
      </c>
      <c r="B380" s="16"/>
      <c r="C380" s="15">
        <f>SUM(E380:O380)</f>
        <v>18336</v>
      </c>
      <c r="D380" s="19"/>
      <c r="E380" s="15">
        <v>0</v>
      </c>
      <c r="F380" s="19"/>
      <c r="G380" s="15">
        <v>0</v>
      </c>
      <c r="H380" s="19"/>
      <c r="I380" s="15">
        <v>8430</v>
      </c>
      <c r="J380" s="15"/>
      <c r="K380" s="15">
        <v>9906</v>
      </c>
      <c r="L380" s="15"/>
      <c r="M380" s="15">
        <v>0</v>
      </c>
      <c r="N380" s="15"/>
      <c r="O380" s="15">
        <v>0</v>
      </c>
      <c r="P380" s="42"/>
      <c r="Q380" s="39"/>
    </row>
    <row r="381" spans="1:17" s="3" customFormat="1" ht="13.5" customHeight="1" x14ac:dyDescent="0.15">
      <c r="A381" s="15" t="s">
        <v>127</v>
      </c>
      <c r="B381" s="16"/>
      <c r="C381" s="18">
        <f>SUM(E381:O381)</f>
        <v>18336</v>
      </c>
      <c r="D381" s="19"/>
      <c r="E381" s="18">
        <f>SUM(E380:E380)</f>
        <v>0</v>
      </c>
      <c r="F381" s="19"/>
      <c r="G381" s="18">
        <f>SUM(G380:G380)</f>
        <v>0</v>
      </c>
      <c r="H381" s="19"/>
      <c r="I381" s="18">
        <f>SUM(I380:I380)</f>
        <v>8430</v>
      </c>
      <c r="J381" s="15"/>
      <c r="K381" s="18">
        <f>SUM(K380)</f>
        <v>9906</v>
      </c>
      <c r="L381" s="15"/>
      <c r="M381" s="18">
        <f>SUM(M380:M380)</f>
        <v>0</v>
      </c>
      <c r="N381" s="15"/>
      <c r="O381" s="18">
        <f>SUM(O380:O380)</f>
        <v>0</v>
      </c>
      <c r="P381" s="42"/>
      <c r="Q381" s="39"/>
    </row>
    <row r="382" spans="1:17" s="3" customFormat="1" ht="13.5" customHeight="1" x14ac:dyDescent="0.15">
      <c r="A382" s="15"/>
      <c r="B382" s="16" t="s">
        <v>4</v>
      </c>
      <c r="C382" s="15"/>
      <c r="D382" s="19"/>
      <c r="E382" s="15"/>
      <c r="F382" s="19"/>
      <c r="G382" s="15"/>
      <c r="H382" s="19"/>
      <c r="I382" s="15"/>
      <c r="J382" s="15"/>
      <c r="K382" s="15"/>
      <c r="L382" s="15"/>
      <c r="M382" s="15"/>
      <c r="N382" s="15"/>
      <c r="O382" s="15"/>
      <c r="P382" s="42"/>
      <c r="Q382" s="39"/>
    </row>
    <row r="383" spans="1:17" s="3" customFormat="1" ht="13.5" customHeight="1" x14ac:dyDescent="0.15">
      <c r="A383" s="15" t="s">
        <v>6</v>
      </c>
      <c r="B383" s="16" t="s">
        <v>4</v>
      </c>
      <c r="C383" s="15"/>
      <c r="D383" s="19"/>
      <c r="E383" s="15"/>
      <c r="F383" s="19"/>
      <c r="G383" s="15"/>
      <c r="H383" s="19"/>
      <c r="I383" s="15"/>
      <c r="J383" s="15"/>
      <c r="K383" s="15"/>
      <c r="L383" s="15"/>
      <c r="M383" s="15"/>
      <c r="N383" s="15"/>
      <c r="O383" s="15"/>
      <c r="P383" s="42"/>
      <c r="Q383" s="39"/>
    </row>
    <row r="384" spans="1:17" s="3" customFormat="1" ht="13.5" customHeight="1" x14ac:dyDescent="0.15">
      <c r="A384" s="15" t="s">
        <v>283</v>
      </c>
      <c r="B384" s="16"/>
      <c r="C384" s="15">
        <f>SUM(E384:O384)</f>
        <v>33665</v>
      </c>
      <c r="D384" s="19"/>
      <c r="E384" s="15">
        <v>24063</v>
      </c>
      <c r="F384" s="19"/>
      <c r="G384" s="15">
        <v>10708</v>
      </c>
      <c r="H384" s="19"/>
      <c r="I384" s="15">
        <v>0</v>
      </c>
      <c r="J384" s="15"/>
      <c r="K384" s="19">
        <v>-1106</v>
      </c>
      <c r="L384" s="15"/>
      <c r="M384" s="15">
        <v>0</v>
      </c>
      <c r="N384" s="15"/>
      <c r="O384" s="15">
        <v>0</v>
      </c>
      <c r="P384" s="42"/>
      <c r="Q384" s="39"/>
    </row>
    <row r="385" spans="1:17" s="3" customFormat="1" ht="13.5" customHeight="1" x14ac:dyDescent="0.15">
      <c r="A385" s="15" t="s">
        <v>193</v>
      </c>
      <c r="B385" s="16" t="s">
        <v>4</v>
      </c>
      <c r="C385" s="15">
        <f>SUM(E385:O385)</f>
        <v>74357</v>
      </c>
      <c r="D385" s="19"/>
      <c r="E385" s="15">
        <v>6548</v>
      </c>
      <c r="F385" s="19"/>
      <c r="G385" s="15">
        <v>296</v>
      </c>
      <c r="H385" s="19"/>
      <c r="I385" s="15">
        <v>0</v>
      </c>
      <c r="J385" s="15"/>
      <c r="K385" s="19">
        <v>67513</v>
      </c>
      <c r="L385" s="15"/>
      <c r="M385" s="15">
        <v>0</v>
      </c>
      <c r="N385" s="15"/>
      <c r="O385" s="15">
        <v>0</v>
      </c>
      <c r="P385" s="42"/>
      <c r="Q385" s="39"/>
    </row>
    <row r="386" spans="1:17" s="3" customFormat="1" ht="13.5" customHeight="1" x14ac:dyDescent="0.15">
      <c r="A386" s="15" t="s">
        <v>174</v>
      </c>
      <c r="B386" s="16"/>
      <c r="C386" s="17">
        <f>SUM(E386:O386)</f>
        <v>509422</v>
      </c>
      <c r="D386" s="19"/>
      <c r="E386" s="17">
        <v>55638</v>
      </c>
      <c r="F386" s="19"/>
      <c r="G386" s="17">
        <v>17079</v>
      </c>
      <c r="H386" s="19"/>
      <c r="I386" s="17">
        <v>2181</v>
      </c>
      <c r="J386" s="15"/>
      <c r="K386" s="20">
        <v>434524</v>
      </c>
      <c r="L386" s="15"/>
      <c r="M386" s="20">
        <v>0</v>
      </c>
      <c r="N386" s="15"/>
      <c r="O386" s="20">
        <v>0</v>
      </c>
      <c r="P386" s="42"/>
      <c r="Q386" s="39"/>
    </row>
    <row r="387" spans="1:17" s="3" customFormat="1" ht="13.5" customHeight="1" x14ac:dyDescent="0.15">
      <c r="A387" s="15" t="s">
        <v>94</v>
      </c>
      <c r="B387" s="16"/>
      <c r="C387" s="18">
        <f>SUM(E387:O387)</f>
        <v>617444</v>
      </c>
      <c r="D387" s="19"/>
      <c r="E387" s="20">
        <f>SUM(E384:E386)</f>
        <v>86249</v>
      </c>
      <c r="F387" s="19"/>
      <c r="G387" s="20">
        <f>SUM(G384:G386)</f>
        <v>28083</v>
      </c>
      <c r="H387" s="19"/>
      <c r="I387" s="20">
        <f>SUM(I384:I386)</f>
        <v>2181</v>
      </c>
      <c r="J387" s="15"/>
      <c r="K387" s="20">
        <f>SUM(K384:K386)</f>
        <v>500931</v>
      </c>
      <c r="L387" s="15"/>
      <c r="M387" s="20">
        <f>SUM(M384:M386)</f>
        <v>0</v>
      </c>
      <c r="N387" s="15"/>
      <c r="O387" s="20">
        <f>SUM(O384:O386)</f>
        <v>0</v>
      </c>
      <c r="P387" s="42"/>
      <c r="Q387" s="39"/>
    </row>
    <row r="388" spans="1:17" s="3" customFormat="1" ht="13.5" customHeight="1" x14ac:dyDescent="0.15">
      <c r="A388" s="15"/>
      <c r="B388" s="16" t="s">
        <v>4</v>
      </c>
      <c r="C388" s="15"/>
      <c r="D388" s="19"/>
      <c r="E388" s="15"/>
      <c r="F388" s="19"/>
      <c r="G388" s="15"/>
      <c r="H388" s="19"/>
      <c r="I388" s="15"/>
      <c r="J388" s="15"/>
      <c r="K388" s="15"/>
      <c r="L388" s="15"/>
      <c r="M388" s="15"/>
      <c r="N388" s="15"/>
      <c r="O388" s="15"/>
      <c r="P388" s="42"/>
      <c r="Q388" s="39"/>
    </row>
    <row r="389" spans="1:17" s="3" customFormat="1" ht="13.5" customHeight="1" x14ac:dyDescent="0.15">
      <c r="A389" s="15" t="s">
        <v>184</v>
      </c>
      <c r="B389" s="16"/>
      <c r="C389" s="17">
        <f>SUM(E389:O389)</f>
        <v>-81996</v>
      </c>
      <c r="D389" s="19"/>
      <c r="E389" s="17">
        <v>0</v>
      </c>
      <c r="F389" s="19"/>
      <c r="G389" s="17">
        <v>38174</v>
      </c>
      <c r="H389" s="19"/>
      <c r="I389" s="17">
        <v>0</v>
      </c>
      <c r="J389" s="15"/>
      <c r="K389" s="17">
        <v>-120170</v>
      </c>
      <c r="L389" s="15"/>
      <c r="M389" s="20">
        <v>0</v>
      </c>
      <c r="N389" s="15"/>
      <c r="O389" s="20">
        <v>0</v>
      </c>
      <c r="P389" s="42"/>
      <c r="Q389" s="39"/>
    </row>
    <row r="390" spans="1:17" s="3" customFormat="1" ht="13.5" customHeight="1" x14ac:dyDescent="0.15">
      <c r="A390" s="15"/>
      <c r="B390" s="16"/>
      <c r="C390" s="19"/>
      <c r="D390" s="19"/>
      <c r="E390" s="19"/>
      <c r="F390" s="19"/>
      <c r="G390" s="19"/>
      <c r="H390" s="19"/>
      <c r="I390" s="19"/>
      <c r="J390" s="15"/>
      <c r="K390" s="15"/>
      <c r="L390" s="15"/>
      <c r="M390" s="19"/>
      <c r="N390" s="15"/>
      <c r="O390" s="19"/>
      <c r="P390" s="42"/>
      <c r="Q390" s="39"/>
    </row>
    <row r="391" spans="1:17" s="3" customFormat="1" ht="13.5" customHeight="1" x14ac:dyDescent="0.15">
      <c r="A391" s="15" t="s">
        <v>7</v>
      </c>
      <c r="B391" s="16" t="s">
        <v>4</v>
      </c>
      <c r="C391" s="15" t="s">
        <v>4</v>
      </c>
      <c r="D391" s="19"/>
      <c r="E391" s="15" t="s">
        <v>4</v>
      </c>
      <c r="F391" s="19"/>
      <c r="G391" s="15" t="s">
        <v>4</v>
      </c>
      <c r="H391" s="19"/>
      <c r="I391" s="15" t="s">
        <v>4</v>
      </c>
      <c r="J391" s="15"/>
      <c r="K391" s="15"/>
      <c r="L391" s="15"/>
      <c r="M391" s="15" t="s">
        <v>4</v>
      </c>
      <c r="N391" s="15"/>
      <c r="O391" s="15" t="s">
        <v>4</v>
      </c>
      <c r="P391" s="42"/>
      <c r="Q391" s="39"/>
    </row>
    <row r="392" spans="1:17" s="3" customFormat="1" ht="13.5" customHeight="1" x14ac:dyDescent="0.15">
      <c r="A392" s="15" t="s">
        <v>43</v>
      </c>
      <c r="B392" s="16"/>
      <c r="C392" s="15">
        <f t="shared" ref="C392:C397" si="16">SUM(E392:O392)</f>
        <v>826934</v>
      </c>
      <c r="D392" s="19"/>
      <c r="E392" s="15">
        <v>348384</v>
      </c>
      <c r="F392" s="19"/>
      <c r="G392" s="15">
        <v>152784</v>
      </c>
      <c r="H392" s="19"/>
      <c r="I392" s="15">
        <v>10877</v>
      </c>
      <c r="J392" s="15"/>
      <c r="K392" s="15">
        <v>138417</v>
      </c>
      <c r="L392" s="15"/>
      <c r="M392" s="15">
        <v>175106</v>
      </c>
      <c r="N392" s="15"/>
      <c r="O392" s="15">
        <v>1366</v>
      </c>
      <c r="P392" s="42"/>
      <c r="Q392" s="39"/>
    </row>
    <row r="393" spans="1:17" s="3" customFormat="1" ht="13.5" customHeight="1" x14ac:dyDescent="0.15">
      <c r="A393" s="15" t="s">
        <v>216</v>
      </c>
      <c r="B393" s="16"/>
      <c r="C393" s="15">
        <f t="shared" si="16"/>
        <v>29871</v>
      </c>
      <c r="D393" s="19"/>
      <c r="E393" s="15">
        <v>5425</v>
      </c>
      <c r="F393" s="19"/>
      <c r="G393" s="15">
        <v>2387</v>
      </c>
      <c r="H393" s="19"/>
      <c r="I393" s="15">
        <v>5154</v>
      </c>
      <c r="J393" s="15"/>
      <c r="K393" s="15">
        <v>7555</v>
      </c>
      <c r="L393" s="15"/>
      <c r="M393" s="15">
        <v>6616</v>
      </c>
      <c r="N393" s="15"/>
      <c r="O393" s="15">
        <v>2734</v>
      </c>
      <c r="P393" s="42"/>
      <c r="Q393" s="39"/>
    </row>
    <row r="394" spans="1:17" s="3" customFormat="1" ht="13.5" customHeight="1" x14ac:dyDescent="0.15">
      <c r="A394" s="15" t="s">
        <v>44</v>
      </c>
      <c r="B394" s="16"/>
      <c r="C394" s="15">
        <f t="shared" si="16"/>
        <v>413718</v>
      </c>
      <c r="D394" s="19"/>
      <c r="E394" s="15">
        <v>286027</v>
      </c>
      <c r="F394" s="19"/>
      <c r="G394" s="15">
        <v>125852</v>
      </c>
      <c r="H394" s="19"/>
      <c r="I394" s="15">
        <v>0</v>
      </c>
      <c r="J394" s="15"/>
      <c r="K394" s="15">
        <v>0</v>
      </c>
      <c r="L394" s="15"/>
      <c r="M394" s="15">
        <v>0</v>
      </c>
      <c r="N394" s="15"/>
      <c r="O394" s="15">
        <v>1839</v>
      </c>
      <c r="P394" s="42"/>
      <c r="Q394" s="39"/>
    </row>
    <row r="395" spans="1:17" s="3" customFormat="1" ht="13.5" customHeight="1" x14ac:dyDescent="0.15">
      <c r="A395" s="15" t="s">
        <v>137</v>
      </c>
      <c r="B395" s="16"/>
      <c r="C395" s="15">
        <f t="shared" si="16"/>
        <v>4383</v>
      </c>
      <c r="D395" s="19"/>
      <c r="E395" s="15">
        <v>0</v>
      </c>
      <c r="F395" s="19"/>
      <c r="G395" s="15">
        <v>0</v>
      </c>
      <c r="H395" s="19"/>
      <c r="I395" s="15">
        <v>0</v>
      </c>
      <c r="J395" s="15"/>
      <c r="K395" s="15">
        <v>4383</v>
      </c>
      <c r="L395" s="15"/>
      <c r="M395" s="15">
        <v>0</v>
      </c>
      <c r="N395" s="15"/>
      <c r="O395" s="15">
        <v>0</v>
      </c>
      <c r="P395" s="42"/>
      <c r="Q395" s="39"/>
    </row>
    <row r="396" spans="1:17" s="3" customFormat="1" ht="13.5" customHeight="1" x14ac:dyDescent="0.15">
      <c r="A396" s="15" t="s">
        <v>217</v>
      </c>
      <c r="B396" s="16"/>
      <c r="C396" s="15">
        <f>SUM(E396:O396)</f>
        <v>18716</v>
      </c>
      <c r="D396" s="19"/>
      <c r="E396" s="15">
        <v>11157</v>
      </c>
      <c r="F396" s="19"/>
      <c r="G396" s="15">
        <v>4013</v>
      </c>
      <c r="H396" s="19"/>
      <c r="I396" s="15">
        <v>0</v>
      </c>
      <c r="J396" s="15"/>
      <c r="K396" s="15">
        <v>508</v>
      </c>
      <c r="L396" s="15"/>
      <c r="M396" s="15">
        <v>0</v>
      </c>
      <c r="N396" s="15"/>
      <c r="O396" s="15">
        <v>3038</v>
      </c>
      <c r="P396" s="42"/>
      <c r="Q396" s="39"/>
    </row>
    <row r="397" spans="1:17" s="3" customFormat="1" ht="13.5" customHeight="1" x14ac:dyDescent="0.15">
      <c r="A397" s="15" t="s">
        <v>45</v>
      </c>
      <c r="B397" s="16" t="s">
        <v>4</v>
      </c>
      <c r="C397" s="17">
        <f t="shared" si="16"/>
        <v>102926</v>
      </c>
      <c r="D397" s="19"/>
      <c r="E397" s="17">
        <v>20289</v>
      </c>
      <c r="F397" s="19"/>
      <c r="G397" s="17">
        <v>8808</v>
      </c>
      <c r="H397" s="19"/>
      <c r="I397" s="17">
        <v>0</v>
      </c>
      <c r="J397" s="15"/>
      <c r="K397" s="17">
        <v>73829</v>
      </c>
      <c r="L397" s="15"/>
      <c r="M397" s="20">
        <v>0</v>
      </c>
      <c r="N397" s="15"/>
      <c r="O397" s="20">
        <v>0</v>
      </c>
      <c r="P397" s="42"/>
      <c r="Q397" s="39"/>
    </row>
    <row r="398" spans="1:17" s="3" customFormat="1" ht="13.5" customHeight="1" x14ac:dyDescent="0.15">
      <c r="A398" s="15" t="s">
        <v>100</v>
      </c>
      <c r="B398" s="16" t="s">
        <v>4</v>
      </c>
      <c r="C398" s="18">
        <f>SUM(E398:O398)</f>
        <v>1396548</v>
      </c>
      <c r="D398" s="19"/>
      <c r="E398" s="20">
        <f>SUM(E392:E397)</f>
        <v>671282</v>
      </c>
      <c r="F398" s="19"/>
      <c r="G398" s="20">
        <f>SUM(G392:G397)</f>
        <v>293844</v>
      </c>
      <c r="H398" s="19"/>
      <c r="I398" s="20">
        <f>SUM(I392:I397)</f>
        <v>16031</v>
      </c>
      <c r="J398" s="15"/>
      <c r="K398" s="20">
        <f>SUM(K392:K397)</f>
        <v>224692</v>
      </c>
      <c r="L398" s="15"/>
      <c r="M398" s="20">
        <f>SUM(M392:M397)</f>
        <v>181722</v>
      </c>
      <c r="N398" s="15"/>
      <c r="O398" s="20">
        <f>SUM(O392:O397)</f>
        <v>8977</v>
      </c>
      <c r="P398" s="42"/>
      <c r="Q398" s="39"/>
    </row>
    <row r="399" spans="1:17" s="3" customFormat="1" ht="13.5" customHeight="1" x14ac:dyDescent="0.15">
      <c r="A399" s="15"/>
      <c r="B399" s="16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42"/>
      <c r="Q399" s="39"/>
    </row>
    <row r="400" spans="1:17" s="3" customFormat="1" ht="13.5" customHeight="1" x14ac:dyDescent="0.15">
      <c r="A400" s="15" t="s">
        <v>154</v>
      </c>
      <c r="B400" s="16"/>
      <c r="C400" s="17">
        <f>SUM(E400:O400)</f>
        <v>168928</v>
      </c>
      <c r="D400" s="19"/>
      <c r="E400" s="17">
        <v>101955</v>
      </c>
      <c r="F400" s="19"/>
      <c r="G400" s="17">
        <v>36711</v>
      </c>
      <c r="H400" s="19"/>
      <c r="I400" s="17">
        <v>894</v>
      </c>
      <c r="J400" s="15"/>
      <c r="K400" s="17">
        <v>12967</v>
      </c>
      <c r="L400" s="15"/>
      <c r="M400" s="20">
        <v>0</v>
      </c>
      <c r="N400" s="15"/>
      <c r="O400" s="20">
        <v>16401</v>
      </c>
      <c r="P400" s="42"/>
      <c r="Q400" s="39"/>
    </row>
    <row r="401" spans="1:17" s="3" customFormat="1" ht="13.5" customHeight="1" x14ac:dyDescent="0.15">
      <c r="A401" s="15"/>
      <c r="B401" s="16"/>
      <c r="C401" s="19"/>
      <c r="D401" s="19"/>
      <c r="E401" s="19"/>
      <c r="F401" s="19"/>
      <c r="G401" s="19"/>
      <c r="H401" s="19"/>
      <c r="I401" s="19"/>
      <c r="J401" s="15"/>
      <c r="K401" s="15"/>
      <c r="L401" s="15"/>
      <c r="M401" s="19"/>
      <c r="N401" s="15"/>
      <c r="O401" s="19"/>
      <c r="P401" s="42"/>
      <c r="Q401" s="39"/>
    </row>
    <row r="402" spans="1:17" s="3" customFormat="1" ht="13.5" customHeight="1" x14ac:dyDescent="0.15">
      <c r="A402" s="15" t="s">
        <v>186</v>
      </c>
      <c r="B402" s="16" t="s">
        <v>4</v>
      </c>
      <c r="C402" s="15" t="s">
        <v>4</v>
      </c>
      <c r="D402" s="19"/>
      <c r="E402" s="15"/>
      <c r="F402" s="19"/>
      <c r="G402" s="15"/>
      <c r="H402" s="19"/>
      <c r="I402" s="15"/>
      <c r="J402" s="15"/>
      <c r="K402" s="15"/>
      <c r="L402" s="15"/>
      <c r="M402" s="15"/>
      <c r="N402" s="15"/>
      <c r="O402" s="15"/>
      <c r="P402" s="42"/>
      <c r="Q402" s="39"/>
    </row>
    <row r="403" spans="1:17" s="3" customFormat="1" ht="13.5" customHeight="1" x14ac:dyDescent="0.15">
      <c r="A403" s="15" t="s">
        <v>351</v>
      </c>
      <c r="B403" s="16"/>
      <c r="C403" s="15">
        <f t="shared" ref="C403:C411" si="17">SUM(E403:O403)</f>
        <v>120</v>
      </c>
      <c r="D403" s="19"/>
      <c r="E403" s="15">
        <v>0</v>
      </c>
      <c r="F403" s="19"/>
      <c r="G403" s="15">
        <v>0</v>
      </c>
      <c r="H403" s="19"/>
      <c r="I403" s="15">
        <v>0</v>
      </c>
      <c r="J403" s="15"/>
      <c r="K403" s="15">
        <v>120</v>
      </c>
      <c r="L403" s="15"/>
      <c r="M403" s="15">
        <v>0</v>
      </c>
      <c r="N403" s="15"/>
      <c r="O403" s="15">
        <v>0</v>
      </c>
      <c r="P403" s="42"/>
      <c r="Q403" s="39"/>
    </row>
    <row r="404" spans="1:17" s="3" customFormat="1" ht="13.5" customHeight="1" x14ac:dyDescent="0.15">
      <c r="A404" s="15" t="s">
        <v>90</v>
      </c>
      <c r="B404" s="16"/>
      <c r="C404" s="15">
        <f t="shared" si="17"/>
        <v>2107</v>
      </c>
      <c r="D404" s="19"/>
      <c r="E404" s="15">
        <v>0</v>
      </c>
      <c r="F404" s="19"/>
      <c r="G404" s="15">
        <v>0</v>
      </c>
      <c r="H404" s="19"/>
      <c r="I404" s="15">
        <v>0</v>
      </c>
      <c r="J404" s="15"/>
      <c r="K404" s="15">
        <v>2107</v>
      </c>
      <c r="L404" s="15"/>
      <c r="M404" s="15">
        <v>0</v>
      </c>
      <c r="N404" s="15"/>
      <c r="O404" s="15">
        <v>0</v>
      </c>
      <c r="P404" s="42"/>
      <c r="Q404" s="39"/>
    </row>
    <row r="405" spans="1:17" s="3" customFormat="1" ht="13.5" customHeight="1" x14ac:dyDescent="0.15">
      <c r="A405" s="15" t="s">
        <v>23</v>
      </c>
      <c r="B405" s="16"/>
      <c r="C405" s="15">
        <f t="shared" si="17"/>
        <v>184</v>
      </c>
      <c r="D405" s="19"/>
      <c r="E405" s="15">
        <v>0</v>
      </c>
      <c r="F405" s="19"/>
      <c r="G405" s="15">
        <v>0</v>
      </c>
      <c r="H405" s="19"/>
      <c r="I405" s="15">
        <v>0</v>
      </c>
      <c r="J405" s="15"/>
      <c r="K405" s="15">
        <v>184</v>
      </c>
      <c r="L405" s="15"/>
      <c r="M405" s="15">
        <v>0</v>
      </c>
      <c r="N405" s="15"/>
      <c r="O405" s="15">
        <v>0</v>
      </c>
      <c r="P405" s="42"/>
      <c r="Q405" s="39"/>
    </row>
    <row r="406" spans="1:17" s="3" customFormat="1" ht="13.5" customHeight="1" x14ac:dyDescent="0.15">
      <c r="A406" s="15" t="s">
        <v>59</v>
      </c>
      <c r="B406" s="16" t="s">
        <v>4</v>
      </c>
      <c r="C406" s="15">
        <f t="shared" si="17"/>
        <v>468929</v>
      </c>
      <c r="D406" s="19"/>
      <c r="E406" s="15">
        <v>241976</v>
      </c>
      <c r="F406" s="19"/>
      <c r="G406" s="15">
        <v>94872</v>
      </c>
      <c r="H406" s="19"/>
      <c r="I406" s="15">
        <v>2854</v>
      </c>
      <c r="J406" s="15"/>
      <c r="K406" s="15">
        <v>16167</v>
      </c>
      <c r="L406" s="15"/>
      <c r="M406" s="15">
        <v>0</v>
      </c>
      <c r="N406" s="15"/>
      <c r="O406" s="15">
        <v>113060</v>
      </c>
      <c r="P406" s="42"/>
      <c r="Q406" s="39"/>
    </row>
    <row r="407" spans="1:17" s="3" customFormat="1" ht="13.5" customHeight="1" x14ac:dyDescent="0.15">
      <c r="A407" s="15" t="s">
        <v>22</v>
      </c>
      <c r="B407" s="16" t="s">
        <v>4</v>
      </c>
      <c r="C407" s="15">
        <f t="shared" si="17"/>
        <v>6457</v>
      </c>
      <c r="D407" s="19"/>
      <c r="E407" s="15">
        <v>0</v>
      </c>
      <c r="F407" s="19"/>
      <c r="G407" s="15">
        <v>0</v>
      </c>
      <c r="H407" s="19"/>
      <c r="I407" s="15">
        <v>0</v>
      </c>
      <c r="J407" s="15"/>
      <c r="K407" s="15">
        <v>6360</v>
      </c>
      <c r="L407" s="15"/>
      <c r="M407" s="15">
        <v>97</v>
      </c>
      <c r="N407" s="15"/>
      <c r="O407" s="15">
        <v>0</v>
      </c>
      <c r="P407" s="42"/>
      <c r="Q407" s="39"/>
    </row>
    <row r="408" spans="1:17" s="3" customFormat="1" ht="13.5" customHeight="1" x14ac:dyDescent="0.15">
      <c r="A408" s="15" t="s">
        <v>29</v>
      </c>
      <c r="B408" s="16" t="s">
        <v>4</v>
      </c>
      <c r="C408" s="15">
        <f t="shared" si="17"/>
        <v>21739</v>
      </c>
      <c r="D408" s="19"/>
      <c r="E408" s="15">
        <v>12848</v>
      </c>
      <c r="F408" s="19"/>
      <c r="G408" s="15">
        <v>5653</v>
      </c>
      <c r="H408" s="19"/>
      <c r="I408" s="15">
        <v>0</v>
      </c>
      <c r="J408" s="15"/>
      <c r="K408" s="15">
        <v>0</v>
      </c>
      <c r="L408" s="15"/>
      <c r="M408" s="15">
        <v>0</v>
      </c>
      <c r="N408" s="15"/>
      <c r="O408" s="15">
        <v>3238</v>
      </c>
      <c r="P408" s="42"/>
      <c r="Q408" s="39"/>
    </row>
    <row r="409" spans="1:17" s="3" customFormat="1" ht="13.5" customHeight="1" x14ac:dyDescent="0.15">
      <c r="A409" s="15" t="s">
        <v>166</v>
      </c>
      <c r="B409" s="16" t="s">
        <v>4</v>
      </c>
      <c r="C409" s="15">
        <f t="shared" si="17"/>
        <v>52632</v>
      </c>
      <c r="D409" s="19"/>
      <c r="E409" s="15">
        <v>33943</v>
      </c>
      <c r="F409" s="19"/>
      <c r="G409" s="15">
        <v>12434</v>
      </c>
      <c r="H409" s="19"/>
      <c r="I409" s="15">
        <v>0</v>
      </c>
      <c r="J409" s="15"/>
      <c r="K409" s="15">
        <v>0</v>
      </c>
      <c r="L409" s="15"/>
      <c r="M409" s="15">
        <v>0</v>
      </c>
      <c r="N409" s="15"/>
      <c r="O409" s="15">
        <v>6255</v>
      </c>
      <c r="P409" s="42"/>
      <c r="Q409" s="39"/>
    </row>
    <row r="410" spans="1:17" s="3" customFormat="1" ht="13.5" customHeight="1" x14ac:dyDescent="0.15">
      <c r="A410" s="15" t="s">
        <v>60</v>
      </c>
      <c r="B410" s="16" t="s">
        <v>4</v>
      </c>
      <c r="C410" s="15">
        <f t="shared" si="17"/>
        <v>370</v>
      </c>
      <c r="D410" s="19"/>
      <c r="E410" s="15">
        <v>0</v>
      </c>
      <c r="F410" s="19"/>
      <c r="G410" s="15">
        <v>0</v>
      </c>
      <c r="H410" s="19"/>
      <c r="I410" s="15">
        <v>0</v>
      </c>
      <c r="J410" s="15"/>
      <c r="K410" s="15">
        <v>370</v>
      </c>
      <c r="L410" s="15"/>
      <c r="M410" s="15">
        <v>0</v>
      </c>
      <c r="N410" s="15"/>
      <c r="O410" s="15">
        <v>0</v>
      </c>
      <c r="P410" s="42"/>
      <c r="Q410" s="39"/>
    </row>
    <row r="411" spans="1:17" s="3" customFormat="1" ht="13.5" customHeight="1" x14ac:dyDescent="0.15">
      <c r="A411" s="15" t="s">
        <v>187</v>
      </c>
      <c r="B411" s="16" t="s">
        <v>4</v>
      </c>
      <c r="C411" s="18">
        <f t="shared" si="17"/>
        <v>552538</v>
      </c>
      <c r="D411" s="19"/>
      <c r="E411" s="18">
        <f>SUM(E403:E410)</f>
        <v>288767</v>
      </c>
      <c r="F411" s="19"/>
      <c r="G411" s="18">
        <f>SUM(G403:G410)</f>
        <v>112959</v>
      </c>
      <c r="H411" s="19"/>
      <c r="I411" s="18">
        <f>SUM(I403:I410)</f>
        <v>2854</v>
      </c>
      <c r="J411" s="15"/>
      <c r="K411" s="18">
        <f>SUM(K403:K410)</f>
        <v>25308</v>
      </c>
      <c r="L411" s="15"/>
      <c r="M411" s="18">
        <f>SUM(M403:M410)</f>
        <v>97</v>
      </c>
      <c r="N411" s="15"/>
      <c r="O411" s="18">
        <f>SUM(O403:O410)</f>
        <v>122553</v>
      </c>
      <c r="P411" s="42"/>
      <c r="Q411" s="39"/>
    </row>
    <row r="412" spans="1:17" s="3" customFormat="1" ht="13.5" customHeight="1" x14ac:dyDescent="0.15">
      <c r="A412" s="15"/>
      <c r="B412" s="16" t="s">
        <v>4</v>
      </c>
      <c r="C412" s="15"/>
      <c r="D412" s="19"/>
      <c r="E412" s="15"/>
      <c r="F412" s="19"/>
      <c r="G412" s="15"/>
      <c r="H412" s="19"/>
      <c r="I412" s="15"/>
      <c r="J412" s="15"/>
      <c r="K412" s="15"/>
      <c r="L412" s="15"/>
      <c r="M412" s="15"/>
      <c r="N412" s="15"/>
      <c r="O412" s="15"/>
      <c r="P412" s="42"/>
      <c r="Q412" s="39"/>
    </row>
    <row r="413" spans="1:17" s="3" customFormat="1" ht="13.5" customHeight="1" x14ac:dyDescent="0.15">
      <c r="A413" s="15" t="s">
        <v>218</v>
      </c>
      <c r="B413" s="16" t="s">
        <v>4</v>
      </c>
      <c r="C413" s="15"/>
      <c r="D413" s="19"/>
      <c r="E413" s="15"/>
      <c r="F413" s="19"/>
      <c r="G413" s="15"/>
      <c r="H413" s="19"/>
      <c r="I413" s="15"/>
      <c r="J413" s="15"/>
      <c r="K413" s="15"/>
      <c r="L413" s="15"/>
      <c r="M413" s="15"/>
      <c r="N413" s="15"/>
      <c r="O413" s="15"/>
      <c r="P413" s="42"/>
      <c r="Q413" s="39"/>
    </row>
    <row r="414" spans="1:17" s="3" customFormat="1" ht="13.5" customHeight="1" x14ac:dyDescent="0.15">
      <c r="A414" s="15" t="s">
        <v>324</v>
      </c>
      <c r="B414" s="16"/>
      <c r="C414" s="15">
        <f t="shared" ref="C414:C421" si="18">SUM(E414:O414)</f>
        <v>1875779</v>
      </c>
      <c r="D414" s="19"/>
      <c r="E414" s="15">
        <v>1076947</v>
      </c>
      <c r="F414" s="19"/>
      <c r="G414" s="15">
        <v>474362</v>
      </c>
      <c r="H414" s="19"/>
      <c r="I414" s="15">
        <v>772</v>
      </c>
      <c r="J414" s="15"/>
      <c r="K414" s="15">
        <v>323198</v>
      </c>
      <c r="L414" s="15"/>
      <c r="M414" s="15">
        <v>500</v>
      </c>
      <c r="N414" s="15"/>
      <c r="O414" s="15">
        <v>0</v>
      </c>
      <c r="P414" s="42"/>
      <c r="Q414" s="39"/>
    </row>
    <row r="415" spans="1:17" s="3" customFormat="1" ht="13.5" customHeight="1" x14ac:dyDescent="0.15">
      <c r="A415" s="15" t="s">
        <v>77</v>
      </c>
      <c r="B415" s="16"/>
      <c r="C415" s="15">
        <f t="shared" si="18"/>
        <v>12256</v>
      </c>
      <c r="D415" s="19"/>
      <c r="E415" s="15">
        <v>6042</v>
      </c>
      <c r="F415" s="19"/>
      <c r="G415" s="15">
        <v>2658</v>
      </c>
      <c r="H415" s="19"/>
      <c r="I415" s="15">
        <v>0</v>
      </c>
      <c r="J415" s="15"/>
      <c r="K415" s="15">
        <v>3556</v>
      </c>
      <c r="L415" s="15"/>
      <c r="M415" s="15">
        <v>0</v>
      </c>
      <c r="N415" s="15"/>
      <c r="O415" s="15">
        <v>0</v>
      </c>
      <c r="P415" s="42"/>
      <c r="Q415" s="39"/>
    </row>
    <row r="416" spans="1:17" s="3" customFormat="1" ht="13.5" customHeight="1" x14ac:dyDescent="0.15">
      <c r="A416" s="15" t="s">
        <v>153</v>
      </c>
      <c r="B416" s="16"/>
      <c r="C416" s="15">
        <f t="shared" si="18"/>
        <v>6127</v>
      </c>
      <c r="D416" s="19"/>
      <c r="E416" s="15">
        <v>2122</v>
      </c>
      <c r="F416" s="19"/>
      <c r="G416" s="15">
        <v>67</v>
      </c>
      <c r="H416" s="19"/>
      <c r="I416" s="15">
        <v>1236</v>
      </c>
      <c r="J416" s="15"/>
      <c r="K416" s="15">
        <v>2702</v>
      </c>
      <c r="L416" s="15"/>
      <c r="M416" s="15">
        <v>0</v>
      </c>
      <c r="N416" s="15"/>
      <c r="O416" s="15">
        <v>0</v>
      </c>
      <c r="P416" s="42"/>
      <c r="Q416" s="39"/>
    </row>
    <row r="417" spans="1:17" s="3" customFormat="1" ht="13.5" customHeight="1" x14ac:dyDescent="0.15">
      <c r="A417" s="15" t="s">
        <v>22</v>
      </c>
      <c r="B417" s="16"/>
      <c r="C417" s="19">
        <f t="shared" si="18"/>
        <v>1214147</v>
      </c>
      <c r="D417" s="19"/>
      <c r="E417" s="19">
        <v>656393</v>
      </c>
      <c r="F417" s="19"/>
      <c r="G417" s="19">
        <v>262538</v>
      </c>
      <c r="H417" s="19"/>
      <c r="I417" s="19">
        <v>5555</v>
      </c>
      <c r="J417" s="15"/>
      <c r="K417" s="19">
        <v>97749</v>
      </c>
      <c r="L417" s="15"/>
      <c r="M417" s="19">
        <v>6422</v>
      </c>
      <c r="N417" s="15"/>
      <c r="O417" s="19">
        <v>185490</v>
      </c>
      <c r="P417" s="42"/>
      <c r="Q417" s="39"/>
    </row>
    <row r="418" spans="1:17" s="3" customFormat="1" ht="13.5" customHeight="1" x14ac:dyDescent="0.15">
      <c r="A418" s="19" t="s">
        <v>350</v>
      </c>
      <c r="B418" s="16"/>
      <c r="C418" s="19">
        <f t="shared" si="18"/>
        <v>29435</v>
      </c>
      <c r="D418" s="19"/>
      <c r="E418" s="19">
        <v>16803</v>
      </c>
      <c r="F418" s="19"/>
      <c r="G418" s="19">
        <v>5777</v>
      </c>
      <c r="H418" s="19"/>
      <c r="I418" s="19">
        <v>0</v>
      </c>
      <c r="J418" s="15"/>
      <c r="K418" s="19">
        <v>0</v>
      </c>
      <c r="L418" s="15"/>
      <c r="M418" s="19">
        <v>0</v>
      </c>
      <c r="N418" s="15"/>
      <c r="O418" s="19">
        <v>6855</v>
      </c>
      <c r="P418" s="42"/>
      <c r="Q418" s="39"/>
    </row>
    <row r="419" spans="1:17" s="4" customFormat="1" ht="13.5" customHeight="1" x14ac:dyDescent="0.15">
      <c r="A419" s="19" t="s">
        <v>180</v>
      </c>
      <c r="B419" s="22"/>
      <c r="C419" s="19">
        <f t="shared" si="18"/>
        <v>10719</v>
      </c>
      <c r="D419" s="19"/>
      <c r="E419" s="19">
        <v>7791</v>
      </c>
      <c r="F419" s="19"/>
      <c r="G419" s="19">
        <v>2815</v>
      </c>
      <c r="H419" s="19"/>
      <c r="I419" s="19">
        <v>0</v>
      </c>
      <c r="J419" s="19"/>
      <c r="K419" s="19">
        <v>0</v>
      </c>
      <c r="L419" s="19"/>
      <c r="M419" s="19">
        <v>0</v>
      </c>
      <c r="N419" s="19"/>
      <c r="O419" s="19">
        <v>113</v>
      </c>
      <c r="P419" s="43"/>
      <c r="Q419" s="44"/>
    </row>
    <row r="420" spans="1:17" s="4" customFormat="1" ht="13.5" customHeight="1" x14ac:dyDescent="0.15">
      <c r="A420" s="19" t="s">
        <v>231</v>
      </c>
      <c r="B420" s="22"/>
      <c r="C420" s="19">
        <f t="shared" si="18"/>
        <v>4696</v>
      </c>
      <c r="D420" s="19"/>
      <c r="E420" s="19">
        <v>3261</v>
      </c>
      <c r="F420" s="19"/>
      <c r="G420" s="19">
        <v>1435</v>
      </c>
      <c r="H420" s="19"/>
      <c r="I420" s="19">
        <v>0</v>
      </c>
      <c r="J420" s="19"/>
      <c r="K420" s="19">
        <v>0</v>
      </c>
      <c r="L420" s="19"/>
      <c r="M420" s="19">
        <v>0</v>
      </c>
      <c r="N420" s="19"/>
      <c r="O420" s="19">
        <v>0</v>
      </c>
      <c r="P420" s="43"/>
      <c r="Q420" s="44"/>
    </row>
    <row r="421" spans="1:17" s="3" customFormat="1" ht="13.5" customHeight="1" x14ac:dyDescent="0.15">
      <c r="A421" s="15" t="s">
        <v>220</v>
      </c>
      <c r="B421" s="16" t="s">
        <v>4</v>
      </c>
      <c r="C421" s="18">
        <f t="shared" si="18"/>
        <v>3153159</v>
      </c>
      <c r="D421" s="19"/>
      <c r="E421" s="18">
        <f>SUM(E414:E420)</f>
        <v>1769359</v>
      </c>
      <c r="F421" s="19"/>
      <c r="G421" s="18">
        <f>SUM(G414:G420)</f>
        <v>749652</v>
      </c>
      <c r="H421" s="19"/>
      <c r="I421" s="18">
        <f>SUM(I414:I420)</f>
        <v>7563</v>
      </c>
      <c r="J421" s="15"/>
      <c r="K421" s="18">
        <f>SUM(K414:K420)</f>
        <v>427205</v>
      </c>
      <c r="L421" s="15"/>
      <c r="M421" s="18">
        <f>SUM(M414:M420)</f>
        <v>6922</v>
      </c>
      <c r="N421" s="15"/>
      <c r="O421" s="18">
        <f>SUM(O414:O420)</f>
        <v>192458</v>
      </c>
      <c r="P421" s="42"/>
      <c r="Q421" s="39"/>
    </row>
    <row r="422" spans="1:17" s="3" customFormat="1" ht="13.5" customHeight="1" x14ac:dyDescent="0.15">
      <c r="A422" s="15"/>
      <c r="B422" s="16" t="s">
        <v>4</v>
      </c>
      <c r="C422" s="15"/>
      <c r="D422" s="19"/>
      <c r="E422" s="15"/>
      <c r="F422" s="19"/>
      <c r="G422" s="15"/>
      <c r="H422" s="19"/>
      <c r="I422" s="15"/>
      <c r="J422" s="15"/>
      <c r="K422" s="15"/>
      <c r="L422" s="15"/>
      <c r="M422" s="15"/>
      <c r="N422" s="15"/>
      <c r="O422" s="15"/>
      <c r="P422" s="42"/>
      <c r="Q422" s="39"/>
    </row>
    <row r="423" spans="1:17" s="3" customFormat="1" ht="13.5" customHeight="1" x14ac:dyDescent="0.15">
      <c r="A423" s="15" t="s">
        <v>162</v>
      </c>
      <c r="B423" s="16"/>
      <c r="C423" s="17">
        <f>SUM(E423:O423)</f>
        <v>1868327</v>
      </c>
      <c r="D423" s="19"/>
      <c r="E423" s="17">
        <v>1089621</v>
      </c>
      <c r="F423" s="19"/>
      <c r="G423" s="17">
        <v>479433</v>
      </c>
      <c r="H423" s="19"/>
      <c r="I423" s="17">
        <v>0</v>
      </c>
      <c r="J423" s="15"/>
      <c r="K423" s="17">
        <v>267408</v>
      </c>
      <c r="L423" s="15"/>
      <c r="M423" s="20">
        <v>31865</v>
      </c>
      <c r="N423" s="15"/>
      <c r="O423" s="20">
        <v>0</v>
      </c>
      <c r="P423" s="42"/>
      <c r="Q423" s="39"/>
    </row>
    <row r="424" spans="1:17" s="3" customFormat="1" ht="13.5" customHeight="1" x14ac:dyDescent="0.15">
      <c r="A424" s="15"/>
      <c r="B424" s="16" t="s">
        <v>4</v>
      </c>
      <c r="C424" s="15"/>
      <c r="D424" s="19"/>
      <c r="E424" s="15"/>
      <c r="F424" s="19"/>
      <c r="G424" s="15"/>
      <c r="H424" s="19"/>
      <c r="I424" s="15"/>
      <c r="J424" s="15"/>
      <c r="K424" s="15"/>
      <c r="L424" s="15"/>
      <c r="M424" s="15"/>
      <c r="N424" s="15"/>
      <c r="O424" s="15"/>
      <c r="P424" s="42"/>
      <c r="Q424" s="39"/>
    </row>
    <row r="425" spans="1:17" s="3" customFormat="1" ht="13.5" customHeight="1" x14ac:dyDescent="0.15">
      <c r="A425" s="15" t="s">
        <v>296</v>
      </c>
      <c r="B425" s="16"/>
      <c r="C425" s="17">
        <f>SUM(E425:O425)</f>
        <v>35370</v>
      </c>
      <c r="D425" s="19"/>
      <c r="E425" s="17">
        <v>0</v>
      </c>
      <c r="F425" s="19"/>
      <c r="G425" s="17">
        <v>0</v>
      </c>
      <c r="H425" s="19"/>
      <c r="I425" s="17">
        <v>21020</v>
      </c>
      <c r="J425" s="15"/>
      <c r="K425" s="17">
        <v>8803</v>
      </c>
      <c r="L425" s="15"/>
      <c r="M425" s="20">
        <v>3674</v>
      </c>
      <c r="N425" s="15"/>
      <c r="O425" s="20">
        <v>1873</v>
      </c>
      <c r="P425" s="42"/>
      <c r="Q425" s="39"/>
    </row>
    <row r="426" spans="1:17" s="3" customFormat="1" ht="13.5" customHeight="1" x14ac:dyDescent="0.15">
      <c r="A426" s="15"/>
      <c r="B426" s="16"/>
      <c r="C426" s="19"/>
      <c r="D426" s="19"/>
      <c r="E426" s="19"/>
      <c r="F426" s="19"/>
      <c r="G426" s="19"/>
      <c r="H426" s="19"/>
      <c r="I426" s="19"/>
      <c r="J426" s="15"/>
      <c r="K426" s="19"/>
      <c r="L426" s="15"/>
      <c r="M426" s="19"/>
      <c r="N426" s="15"/>
      <c r="O426" s="19"/>
      <c r="P426" s="42"/>
      <c r="Q426" s="39"/>
    </row>
    <row r="427" spans="1:17" s="3" customFormat="1" ht="13.5" customHeight="1" x14ac:dyDescent="0.15">
      <c r="A427" s="15" t="s">
        <v>205</v>
      </c>
      <c r="B427" s="16"/>
      <c r="C427" s="17">
        <f>SUM(E427:O427)</f>
        <v>58646</v>
      </c>
      <c r="D427" s="19"/>
      <c r="E427" s="17">
        <v>11075</v>
      </c>
      <c r="F427" s="19"/>
      <c r="G427" s="17">
        <v>4873</v>
      </c>
      <c r="H427" s="19"/>
      <c r="I427" s="17">
        <v>4897</v>
      </c>
      <c r="J427" s="15"/>
      <c r="K427" s="17">
        <v>37801</v>
      </c>
      <c r="L427" s="15"/>
      <c r="M427" s="20">
        <v>0</v>
      </c>
      <c r="N427" s="15"/>
      <c r="O427" s="20">
        <v>0</v>
      </c>
      <c r="P427" s="42"/>
      <c r="Q427" s="39"/>
    </row>
    <row r="428" spans="1:17" s="3" customFormat="1" ht="13.5" customHeight="1" x14ac:dyDescent="0.15">
      <c r="A428" s="15"/>
      <c r="B428" s="16"/>
      <c r="C428" s="19"/>
      <c r="D428" s="19"/>
      <c r="E428" s="19"/>
      <c r="F428" s="19"/>
      <c r="G428" s="19"/>
      <c r="H428" s="19"/>
      <c r="I428" s="19"/>
      <c r="J428" s="15"/>
      <c r="K428" s="19"/>
      <c r="L428" s="15"/>
      <c r="M428" s="19"/>
      <c r="N428" s="15"/>
      <c r="O428" s="19"/>
      <c r="P428" s="42"/>
      <c r="Q428" s="39"/>
    </row>
    <row r="429" spans="1:17" s="3" customFormat="1" ht="13.5" customHeight="1" x14ac:dyDescent="0.15">
      <c r="A429" s="15" t="s">
        <v>267</v>
      </c>
      <c r="B429" s="16"/>
      <c r="C429" s="15"/>
      <c r="D429" s="19"/>
      <c r="E429" s="19"/>
      <c r="F429" s="19"/>
      <c r="G429" s="19"/>
      <c r="H429" s="19"/>
      <c r="I429" s="19"/>
      <c r="J429" s="15"/>
      <c r="K429" s="19"/>
      <c r="L429" s="15"/>
      <c r="M429" s="19"/>
      <c r="N429" s="15"/>
      <c r="O429" s="19"/>
      <c r="P429" s="42"/>
      <c r="Q429" s="39"/>
    </row>
    <row r="430" spans="1:17" s="3" customFormat="1" ht="13.5" customHeight="1" x14ac:dyDescent="0.15">
      <c r="A430" s="35" t="s">
        <v>286</v>
      </c>
      <c r="B430" s="16"/>
      <c r="C430" s="15">
        <f>SUM(E430:O430)</f>
        <v>1950</v>
      </c>
      <c r="D430" s="19"/>
      <c r="E430" s="19">
        <v>1283</v>
      </c>
      <c r="F430" s="19"/>
      <c r="G430" s="19">
        <v>0</v>
      </c>
      <c r="H430" s="19"/>
      <c r="I430" s="19">
        <v>0</v>
      </c>
      <c r="J430" s="15"/>
      <c r="K430" s="19">
        <v>667</v>
      </c>
      <c r="L430" s="15"/>
      <c r="M430" s="19">
        <v>0</v>
      </c>
      <c r="N430" s="15"/>
      <c r="O430" s="19">
        <v>0</v>
      </c>
      <c r="P430" s="42"/>
      <c r="Q430" s="39"/>
    </row>
    <row r="431" spans="1:17" s="3" customFormat="1" ht="13.5" customHeight="1" x14ac:dyDescent="0.15">
      <c r="A431" s="35" t="s">
        <v>327</v>
      </c>
      <c r="B431" s="16"/>
      <c r="C431" s="15">
        <f>SUM(E431:O431)</f>
        <v>2684</v>
      </c>
      <c r="D431" s="19"/>
      <c r="E431" s="19">
        <v>0</v>
      </c>
      <c r="F431" s="19"/>
      <c r="G431" s="19">
        <v>0</v>
      </c>
      <c r="H431" s="19"/>
      <c r="I431" s="19">
        <v>0</v>
      </c>
      <c r="J431" s="15"/>
      <c r="K431" s="19">
        <v>2684</v>
      </c>
      <c r="L431" s="15"/>
      <c r="M431" s="19">
        <v>0</v>
      </c>
      <c r="N431" s="15"/>
      <c r="O431" s="19">
        <v>0</v>
      </c>
      <c r="P431" s="42"/>
      <c r="Q431" s="39"/>
    </row>
    <row r="432" spans="1:17" s="3" customFormat="1" ht="13.5" customHeight="1" x14ac:dyDescent="0.15">
      <c r="A432" s="35" t="s">
        <v>280</v>
      </c>
      <c r="B432" s="16"/>
      <c r="C432" s="15">
        <f>SUM(E432:O432)</f>
        <v>2942</v>
      </c>
      <c r="D432" s="19"/>
      <c r="E432" s="19">
        <v>0</v>
      </c>
      <c r="F432" s="19"/>
      <c r="G432" s="19">
        <v>0</v>
      </c>
      <c r="H432" s="19"/>
      <c r="I432" s="19">
        <v>0</v>
      </c>
      <c r="J432" s="15"/>
      <c r="K432" s="19">
        <v>2942</v>
      </c>
      <c r="L432" s="15"/>
      <c r="M432" s="19">
        <v>0</v>
      </c>
      <c r="N432" s="15"/>
      <c r="O432" s="19">
        <v>0</v>
      </c>
      <c r="P432" s="42"/>
      <c r="Q432" s="39"/>
    </row>
    <row r="433" spans="1:18" s="3" customFormat="1" ht="13.5" customHeight="1" x14ac:dyDescent="0.15">
      <c r="A433" s="15" t="s">
        <v>269</v>
      </c>
      <c r="B433" s="16"/>
      <c r="C433" s="18">
        <f>SUM(E433:O433)</f>
        <v>7576</v>
      </c>
      <c r="D433" s="19"/>
      <c r="E433" s="18">
        <f>SUM(E429:E432)</f>
        <v>1283</v>
      </c>
      <c r="F433" s="19"/>
      <c r="G433" s="18">
        <f>SUM(G429:G432)</f>
        <v>0</v>
      </c>
      <c r="H433" s="19"/>
      <c r="I433" s="18">
        <f>SUM(I429:I432)</f>
        <v>0</v>
      </c>
      <c r="J433" s="15"/>
      <c r="K433" s="18">
        <f>SUM(K429:K432)</f>
        <v>6293</v>
      </c>
      <c r="L433" s="15"/>
      <c r="M433" s="18">
        <f>SUM(M429:M432)</f>
        <v>0</v>
      </c>
      <c r="N433" s="15"/>
      <c r="O433" s="18">
        <f>SUM(O429:O432)</f>
        <v>0</v>
      </c>
      <c r="P433" s="42"/>
      <c r="Q433" s="39"/>
    </row>
    <row r="434" spans="1:18" s="3" customFormat="1" ht="13.5" customHeight="1" x14ac:dyDescent="0.15">
      <c r="A434" s="15"/>
      <c r="B434" s="16"/>
      <c r="C434" s="15"/>
      <c r="D434" s="19"/>
      <c r="E434" s="15"/>
      <c r="F434" s="19"/>
      <c r="G434" s="15"/>
      <c r="H434" s="19"/>
      <c r="I434" s="15"/>
      <c r="J434" s="15"/>
      <c r="K434" s="15"/>
      <c r="L434" s="15"/>
      <c r="M434" s="15"/>
      <c r="N434" s="15"/>
      <c r="O434" s="15"/>
      <c r="P434" s="42"/>
      <c r="Q434" s="39"/>
    </row>
    <row r="435" spans="1:18" s="3" customFormat="1" ht="13.5" customHeight="1" x14ac:dyDescent="0.15">
      <c r="A435" s="15" t="s">
        <v>230</v>
      </c>
      <c r="B435" s="16"/>
      <c r="C435" s="17">
        <f>SUM(E435:O435)</f>
        <v>1598761</v>
      </c>
      <c r="D435" s="19"/>
      <c r="E435" s="17">
        <v>672334</v>
      </c>
      <c r="F435" s="19"/>
      <c r="G435" s="17">
        <v>263860</v>
      </c>
      <c r="H435" s="19"/>
      <c r="I435" s="17">
        <v>15335</v>
      </c>
      <c r="J435" s="15"/>
      <c r="K435" s="17">
        <v>557439</v>
      </c>
      <c r="L435" s="15"/>
      <c r="M435" s="20">
        <v>14972</v>
      </c>
      <c r="N435" s="15"/>
      <c r="O435" s="20">
        <v>74821</v>
      </c>
      <c r="P435" s="42"/>
      <c r="Q435" s="39"/>
    </row>
    <row r="436" spans="1:18" s="3" customFormat="1" ht="13.5" customHeight="1" x14ac:dyDescent="0.15">
      <c r="A436" s="15"/>
      <c r="B436" s="16"/>
      <c r="C436" s="15"/>
      <c r="D436" s="19"/>
      <c r="E436" s="15"/>
      <c r="F436" s="19"/>
      <c r="G436" s="15"/>
      <c r="H436" s="19"/>
      <c r="I436" s="15"/>
      <c r="J436" s="15"/>
      <c r="K436" s="15"/>
      <c r="L436" s="15"/>
      <c r="M436" s="15"/>
      <c r="N436" s="15"/>
      <c r="O436" s="15"/>
      <c r="P436" s="42"/>
      <c r="Q436" s="39"/>
    </row>
    <row r="437" spans="1:18" s="3" customFormat="1" ht="13.5" customHeight="1" x14ac:dyDescent="0.15">
      <c r="A437" s="15" t="s">
        <v>315</v>
      </c>
      <c r="B437" s="16"/>
      <c r="C437" s="17">
        <f>SUM(E437:O437)</f>
        <v>23708</v>
      </c>
      <c r="D437" s="19"/>
      <c r="E437" s="17">
        <v>0</v>
      </c>
      <c r="F437" s="19"/>
      <c r="G437" s="17">
        <v>0</v>
      </c>
      <c r="H437" s="19"/>
      <c r="I437" s="17">
        <v>0</v>
      </c>
      <c r="J437" s="15"/>
      <c r="K437" s="17">
        <v>23708</v>
      </c>
      <c r="L437" s="15"/>
      <c r="M437" s="20">
        <v>0</v>
      </c>
      <c r="N437" s="15"/>
      <c r="O437" s="20">
        <v>0</v>
      </c>
      <c r="P437" s="42"/>
      <c r="Q437" s="39"/>
    </row>
    <row r="438" spans="1:18" s="3" customFormat="1" ht="13.5" customHeight="1" x14ac:dyDescent="0.15">
      <c r="A438" s="15"/>
      <c r="B438" s="16" t="s">
        <v>4</v>
      </c>
      <c r="C438" s="15"/>
      <c r="D438" s="19"/>
      <c r="E438" s="15"/>
      <c r="F438" s="19"/>
      <c r="G438" s="15"/>
      <c r="H438" s="19"/>
      <c r="I438" s="15"/>
      <c r="J438" s="15"/>
      <c r="K438" s="15"/>
      <c r="L438" s="15"/>
      <c r="M438" s="15"/>
      <c r="N438" s="15"/>
      <c r="O438" s="15"/>
      <c r="P438" s="42"/>
      <c r="Q438" s="39"/>
    </row>
    <row r="439" spans="1:18" s="3" customFormat="1" ht="13.5" customHeight="1" x14ac:dyDescent="0.15">
      <c r="A439" s="15" t="s">
        <v>222</v>
      </c>
      <c r="B439" s="16"/>
      <c r="C439" s="17">
        <f>SUM(E439:O439)</f>
        <v>15112</v>
      </c>
      <c r="D439" s="19"/>
      <c r="E439" s="17">
        <v>0</v>
      </c>
      <c r="F439" s="19"/>
      <c r="G439" s="17">
        <v>0</v>
      </c>
      <c r="H439" s="19"/>
      <c r="I439" s="17">
        <v>9402</v>
      </c>
      <c r="J439" s="15"/>
      <c r="K439" s="20">
        <v>5710</v>
      </c>
      <c r="L439" s="15"/>
      <c r="M439" s="20">
        <v>0</v>
      </c>
      <c r="N439" s="15"/>
      <c r="O439" s="20">
        <v>0</v>
      </c>
      <c r="P439" s="42"/>
      <c r="Q439" s="39"/>
    </row>
    <row r="440" spans="1:18" s="3" customFormat="1" ht="13.5" customHeight="1" x14ac:dyDescent="0.15">
      <c r="A440" s="15"/>
      <c r="B440" s="16"/>
      <c r="C440" s="19"/>
      <c r="D440" s="19"/>
      <c r="E440" s="19"/>
      <c r="F440" s="19"/>
      <c r="G440" s="19"/>
      <c r="H440" s="19"/>
      <c r="I440" s="19"/>
      <c r="J440" s="15"/>
      <c r="K440" s="19"/>
      <c r="L440" s="15"/>
      <c r="M440" s="19"/>
      <c r="N440" s="15"/>
      <c r="O440" s="19"/>
      <c r="P440" s="42"/>
      <c r="Q440" s="39"/>
      <c r="R440" s="4"/>
    </row>
    <row r="441" spans="1:18" s="3" customFormat="1" ht="13.5" customHeight="1" x14ac:dyDescent="0.15">
      <c r="A441" s="15" t="s">
        <v>48</v>
      </c>
      <c r="B441" s="16" t="s">
        <v>4</v>
      </c>
      <c r="C441" s="17">
        <f>SUM(E441:O441)</f>
        <v>401533</v>
      </c>
      <c r="D441" s="19"/>
      <c r="E441" s="17">
        <v>22401</v>
      </c>
      <c r="F441" s="19"/>
      <c r="G441" s="17">
        <v>7639</v>
      </c>
      <c r="H441" s="19"/>
      <c r="I441" s="17">
        <v>0</v>
      </c>
      <c r="J441" s="15"/>
      <c r="K441" s="17">
        <v>317099</v>
      </c>
      <c r="L441" s="15"/>
      <c r="M441" s="20">
        <v>0</v>
      </c>
      <c r="N441" s="15"/>
      <c r="O441" s="20">
        <v>54394</v>
      </c>
      <c r="P441" s="42"/>
      <c r="Q441" s="39"/>
    </row>
    <row r="442" spans="1:18" s="3" customFormat="1" ht="13.5" customHeight="1" x14ac:dyDescent="0.15">
      <c r="A442" s="15"/>
      <c r="B442" s="16" t="s">
        <v>4</v>
      </c>
      <c r="C442" s="15"/>
      <c r="D442" s="19"/>
      <c r="E442" s="15"/>
      <c r="F442" s="19"/>
      <c r="G442" s="15"/>
      <c r="H442" s="19"/>
      <c r="I442" s="15"/>
      <c r="J442" s="15"/>
      <c r="K442" s="15"/>
      <c r="L442" s="15"/>
      <c r="M442" s="15"/>
      <c r="N442" s="15"/>
      <c r="O442" s="15"/>
      <c r="P442" s="42"/>
      <c r="Q442" s="39"/>
    </row>
    <row r="443" spans="1:18" s="3" customFormat="1" ht="13.5" customHeight="1" x14ac:dyDescent="0.15">
      <c r="A443" s="15" t="s">
        <v>71</v>
      </c>
      <c r="B443" s="16" t="s">
        <v>4</v>
      </c>
      <c r="C443" s="17">
        <f>SUM(E443:O443)</f>
        <v>5851</v>
      </c>
      <c r="D443" s="19"/>
      <c r="E443" s="17">
        <v>0</v>
      </c>
      <c r="F443" s="19"/>
      <c r="G443" s="17">
        <v>0</v>
      </c>
      <c r="H443" s="19"/>
      <c r="I443" s="17">
        <v>878</v>
      </c>
      <c r="J443" s="15"/>
      <c r="K443" s="17">
        <v>0</v>
      </c>
      <c r="L443" s="15"/>
      <c r="M443" s="20">
        <v>4973</v>
      </c>
      <c r="N443" s="15"/>
      <c r="O443" s="20">
        <v>0</v>
      </c>
      <c r="P443" s="42"/>
      <c r="Q443" s="39"/>
    </row>
    <row r="444" spans="1:18" s="3" customFormat="1" ht="13.5" customHeight="1" x14ac:dyDescent="0.15">
      <c r="A444" s="15"/>
      <c r="B444" s="16"/>
      <c r="C444" s="19"/>
      <c r="D444" s="19"/>
      <c r="E444" s="19"/>
      <c r="F444" s="19"/>
      <c r="G444" s="19"/>
      <c r="H444" s="19"/>
      <c r="I444" s="19"/>
      <c r="J444" s="15"/>
      <c r="K444" s="19"/>
      <c r="L444" s="15"/>
      <c r="M444" s="19"/>
      <c r="N444" s="15"/>
      <c r="O444" s="19"/>
      <c r="P444" s="42"/>
      <c r="Q444" s="39"/>
    </row>
    <row r="445" spans="1:18" s="3" customFormat="1" ht="13.5" customHeight="1" x14ac:dyDescent="0.15">
      <c r="A445" s="15" t="s">
        <v>142</v>
      </c>
      <c r="B445" s="16" t="s">
        <v>4</v>
      </c>
      <c r="C445" s="15"/>
      <c r="D445" s="19"/>
      <c r="E445" s="15"/>
      <c r="F445" s="19"/>
      <c r="G445" s="15"/>
      <c r="H445" s="19"/>
      <c r="I445" s="15"/>
      <c r="J445" s="15"/>
      <c r="K445" s="15"/>
      <c r="L445" s="15"/>
      <c r="M445" s="15"/>
      <c r="N445" s="15"/>
      <c r="O445" s="15"/>
      <c r="P445" s="42"/>
      <c r="Q445" s="39"/>
    </row>
    <row r="446" spans="1:18" s="3" customFormat="1" ht="13.5" customHeight="1" x14ac:dyDescent="0.15">
      <c r="A446" s="15" t="s">
        <v>22</v>
      </c>
      <c r="B446" s="16"/>
      <c r="C446" s="15">
        <f>SUM(E446:O446)</f>
        <v>-22806</v>
      </c>
      <c r="D446" s="19"/>
      <c r="E446" s="15">
        <v>3344</v>
      </c>
      <c r="F446" s="19"/>
      <c r="G446" s="15">
        <v>580</v>
      </c>
      <c r="H446" s="19"/>
      <c r="I446" s="15">
        <v>0</v>
      </c>
      <c r="J446" s="15"/>
      <c r="K446" s="15">
        <v>-26730</v>
      </c>
      <c r="L446" s="15"/>
      <c r="M446" s="15">
        <v>0</v>
      </c>
      <c r="N446" s="15"/>
      <c r="O446" s="15">
        <v>0</v>
      </c>
      <c r="P446" s="42"/>
      <c r="Q446" s="39"/>
    </row>
    <row r="447" spans="1:18" s="3" customFormat="1" ht="13.5" customHeight="1" x14ac:dyDescent="0.15">
      <c r="A447" s="15" t="s">
        <v>159</v>
      </c>
      <c r="B447" s="16"/>
      <c r="C447" s="15">
        <f>SUM(E447:O447)</f>
        <v>69557</v>
      </c>
      <c r="D447" s="19"/>
      <c r="E447" s="15">
        <v>40000</v>
      </c>
      <c r="F447" s="19"/>
      <c r="G447" s="15">
        <v>14000</v>
      </c>
      <c r="H447" s="19"/>
      <c r="I447" s="15">
        <v>0</v>
      </c>
      <c r="J447" s="15"/>
      <c r="K447" s="15">
        <v>15557</v>
      </c>
      <c r="L447" s="15"/>
      <c r="M447" s="15">
        <v>0</v>
      </c>
      <c r="N447" s="15"/>
      <c r="O447" s="15">
        <v>0</v>
      </c>
      <c r="P447" s="42"/>
      <c r="Q447" s="39"/>
    </row>
    <row r="448" spans="1:18" s="3" customFormat="1" ht="13.5" customHeight="1" x14ac:dyDescent="0.15">
      <c r="A448" s="15" t="s">
        <v>138</v>
      </c>
      <c r="B448" s="16"/>
      <c r="C448" s="15">
        <f>SUM(E448:O448)</f>
        <v>7</v>
      </c>
      <c r="D448" s="19"/>
      <c r="E448" s="15">
        <v>0</v>
      </c>
      <c r="F448" s="19"/>
      <c r="G448" s="15">
        <v>0</v>
      </c>
      <c r="H448" s="19"/>
      <c r="I448" s="15">
        <v>0</v>
      </c>
      <c r="J448" s="15"/>
      <c r="K448" s="17">
        <v>7</v>
      </c>
      <c r="L448" s="15"/>
      <c r="M448" s="20">
        <v>0</v>
      </c>
      <c r="N448" s="15"/>
      <c r="O448" s="20">
        <v>0</v>
      </c>
      <c r="P448" s="42"/>
      <c r="Q448" s="39"/>
    </row>
    <row r="449" spans="1:17" s="3" customFormat="1" ht="13.5" customHeight="1" x14ac:dyDescent="0.15">
      <c r="A449" s="15" t="s">
        <v>102</v>
      </c>
      <c r="B449" s="16" t="s">
        <v>4</v>
      </c>
      <c r="C449" s="18">
        <f>SUM(E449:O449)</f>
        <v>46758</v>
      </c>
      <c r="D449" s="19"/>
      <c r="E449" s="18">
        <f>SUM(E446:E448)</f>
        <v>43344</v>
      </c>
      <c r="F449" s="19"/>
      <c r="G449" s="18">
        <f>SUM(G446:G448)</f>
        <v>14580</v>
      </c>
      <c r="H449" s="19"/>
      <c r="I449" s="18">
        <f>SUM(I446:I448)</f>
        <v>0</v>
      </c>
      <c r="J449" s="15"/>
      <c r="K449" s="18">
        <f>SUM(K446:K448)</f>
        <v>-11166</v>
      </c>
      <c r="L449" s="15"/>
      <c r="M449" s="18">
        <f>SUM(M446:M448)</f>
        <v>0</v>
      </c>
      <c r="N449" s="15"/>
      <c r="O449" s="18">
        <f>SUM(O446:O448)</f>
        <v>0</v>
      </c>
      <c r="P449" s="42"/>
      <c r="Q449" s="39"/>
    </row>
    <row r="450" spans="1:17" s="3" customFormat="1" ht="12.75" customHeight="1" x14ac:dyDescent="0.15">
      <c r="A450" s="15"/>
      <c r="B450" s="16" t="s">
        <v>4</v>
      </c>
      <c r="C450" s="15"/>
      <c r="D450" s="19"/>
      <c r="E450" s="15"/>
      <c r="F450" s="19"/>
      <c r="G450" s="15"/>
      <c r="H450" s="19"/>
      <c r="I450" s="15"/>
      <c r="J450" s="15"/>
      <c r="K450" s="15"/>
      <c r="L450" s="15"/>
      <c r="M450" s="15"/>
      <c r="N450" s="15"/>
      <c r="O450" s="15"/>
      <c r="P450" s="42"/>
      <c r="Q450" s="39"/>
    </row>
    <row r="451" spans="1:17" s="3" customFormat="1" ht="13.5" customHeight="1" x14ac:dyDescent="0.15">
      <c r="A451" s="15" t="s">
        <v>329</v>
      </c>
      <c r="B451" s="16" t="s">
        <v>4</v>
      </c>
      <c r="C451" s="17">
        <f>SUM(E451:O451)</f>
        <v>289374</v>
      </c>
      <c r="D451" s="19"/>
      <c r="E451" s="17">
        <v>34174</v>
      </c>
      <c r="F451" s="19"/>
      <c r="G451" s="17">
        <v>8055</v>
      </c>
      <c r="H451" s="19"/>
      <c r="I451" s="17">
        <v>7905</v>
      </c>
      <c r="J451" s="15"/>
      <c r="K451" s="17">
        <v>211984</v>
      </c>
      <c r="L451" s="15"/>
      <c r="M451" s="20">
        <v>7442</v>
      </c>
      <c r="N451" s="15"/>
      <c r="O451" s="20">
        <v>19814</v>
      </c>
      <c r="P451" s="42"/>
      <c r="Q451" s="39"/>
    </row>
    <row r="452" spans="1:17" s="3" customFormat="1" ht="13.5" customHeight="1" x14ac:dyDescent="0.15">
      <c r="A452" s="15"/>
      <c r="B452" s="16"/>
      <c r="C452" s="19"/>
      <c r="D452" s="19"/>
      <c r="E452" s="19"/>
      <c r="F452" s="19"/>
      <c r="G452" s="19"/>
      <c r="H452" s="19"/>
      <c r="I452" s="19"/>
      <c r="J452" s="15"/>
      <c r="K452" s="19"/>
      <c r="L452" s="15"/>
      <c r="M452" s="19"/>
      <c r="N452" s="15"/>
      <c r="O452" s="19"/>
      <c r="P452" s="42"/>
      <c r="Q452" s="39"/>
    </row>
    <row r="453" spans="1:17" s="3" customFormat="1" ht="13.5" customHeight="1" x14ac:dyDescent="0.15">
      <c r="A453" s="15" t="s">
        <v>284</v>
      </c>
      <c r="B453" s="16"/>
      <c r="C453" s="17">
        <f>SUM(E453:O453)</f>
        <v>989</v>
      </c>
      <c r="D453" s="19"/>
      <c r="E453" s="17">
        <v>0</v>
      </c>
      <c r="F453" s="19"/>
      <c r="G453" s="17">
        <v>0</v>
      </c>
      <c r="H453" s="19"/>
      <c r="I453" s="17">
        <v>371</v>
      </c>
      <c r="J453" s="15"/>
      <c r="K453" s="17">
        <v>618</v>
      </c>
      <c r="L453" s="15"/>
      <c r="M453" s="20">
        <v>0</v>
      </c>
      <c r="N453" s="15"/>
      <c r="O453" s="20">
        <v>0</v>
      </c>
      <c r="P453" s="42"/>
      <c r="Q453" s="39"/>
    </row>
    <row r="454" spans="1:17" s="3" customFormat="1" ht="13.5" customHeight="1" x14ac:dyDescent="0.15">
      <c r="A454" s="15"/>
      <c r="B454" s="16"/>
      <c r="C454" s="19"/>
      <c r="D454" s="19"/>
      <c r="E454" s="19"/>
      <c r="F454" s="19"/>
      <c r="G454" s="19"/>
      <c r="H454" s="19"/>
      <c r="I454" s="19"/>
      <c r="J454" s="15"/>
      <c r="K454" s="19"/>
      <c r="L454" s="15"/>
      <c r="M454" s="19"/>
      <c r="N454" s="15"/>
      <c r="O454" s="19"/>
      <c r="P454" s="42"/>
      <c r="Q454" s="39"/>
    </row>
    <row r="455" spans="1:17" s="3" customFormat="1" ht="13.5" customHeight="1" x14ac:dyDescent="0.15">
      <c r="A455" s="15" t="s">
        <v>297</v>
      </c>
      <c r="B455" s="16" t="s">
        <v>4</v>
      </c>
      <c r="C455" s="17">
        <f>SUM(E455:O455)</f>
        <v>2066</v>
      </c>
      <c r="D455" s="19"/>
      <c r="E455" s="17">
        <v>919</v>
      </c>
      <c r="F455" s="19"/>
      <c r="G455" s="17">
        <v>0</v>
      </c>
      <c r="H455" s="19"/>
      <c r="I455" s="17">
        <v>1147</v>
      </c>
      <c r="J455" s="15"/>
      <c r="K455" s="17">
        <v>0</v>
      </c>
      <c r="L455" s="15"/>
      <c r="M455" s="20">
        <v>0</v>
      </c>
      <c r="N455" s="15"/>
      <c r="O455" s="20">
        <v>0</v>
      </c>
      <c r="P455" s="42"/>
      <c r="Q455" s="39"/>
    </row>
    <row r="456" spans="1:17" s="3" customFormat="1" ht="13.5" customHeight="1" x14ac:dyDescent="0.15">
      <c r="A456" s="15"/>
      <c r="B456" s="16"/>
      <c r="C456" s="19"/>
      <c r="D456" s="19"/>
      <c r="E456" s="19"/>
      <c r="F456" s="19"/>
      <c r="G456" s="19"/>
      <c r="H456" s="19"/>
      <c r="I456" s="19"/>
      <c r="J456" s="15"/>
      <c r="K456" s="19"/>
      <c r="L456" s="15"/>
      <c r="M456" s="19"/>
      <c r="N456" s="15"/>
      <c r="O456" s="19"/>
      <c r="P456" s="42"/>
      <c r="Q456" s="39"/>
    </row>
    <row r="457" spans="1:17" s="3" customFormat="1" ht="13.5" customHeight="1" x14ac:dyDescent="0.15">
      <c r="A457" s="15" t="s">
        <v>188</v>
      </c>
      <c r="B457" s="16" t="s">
        <v>4</v>
      </c>
      <c r="C457" s="15" t="s">
        <v>4</v>
      </c>
      <c r="D457" s="19"/>
      <c r="E457" s="15"/>
      <c r="F457" s="19"/>
      <c r="G457" s="15"/>
      <c r="H457" s="19"/>
      <c r="I457" s="15"/>
      <c r="J457" s="15"/>
      <c r="K457" s="15"/>
      <c r="L457" s="15"/>
      <c r="M457" s="15"/>
      <c r="N457" s="15"/>
      <c r="O457" s="15"/>
      <c r="P457" s="42"/>
      <c r="Q457" s="39"/>
    </row>
    <row r="458" spans="1:17" s="3" customFormat="1" ht="13.5" customHeight="1" x14ac:dyDescent="0.15">
      <c r="A458" s="15" t="s">
        <v>353</v>
      </c>
      <c r="B458" s="16"/>
      <c r="C458" s="15">
        <f t="shared" ref="C458:C465" si="19">SUM(E458:O458)</f>
        <v>282481</v>
      </c>
      <c r="D458" s="19"/>
      <c r="E458" s="15">
        <v>188566</v>
      </c>
      <c r="F458" s="19"/>
      <c r="G458" s="15">
        <v>82969</v>
      </c>
      <c r="H458" s="19"/>
      <c r="I458" s="15">
        <v>0</v>
      </c>
      <c r="J458" s="15"/>
      <c r="K458" s="15">
        <v>10946</v>
      </c>
      <c r="L458" s="15"/>
      <c r="M458" s="15">
        <v>0</v>
      </c>
      <c r="N458" s="15"/>
      <c r="O458" s="15">
        <v>0</v>
      </c>
      <c r="P458" s="42"/>
      <c r="Q458" s="39"/>
    </row>
    <row r="459" spans="1:17" s="3" customFormat="1" ht="13.5" customHeight="1" x14ac:dyDescent="0.15">
      <c r="A459" s="15" t="s">
        <v>325</v>
      </c>
      <c r="B459" s="16"/>
      <c r="C459" s="15">
        <f t="shared" si="19"/>
        <v>208396</v>
      </c>
      <c r="D459" s="19"/>
      <c r="E459" s="15">
        <v>142716</v>
      </c>
      <c r="F459" s="19"/>
      <c r="G459" s="15">
        <v>65680</v>
      </c>
      <c r="H459" s="19"/>
      <c r="I459" s="15">
        <v>0</v>
      </c>
      <c r="J459" s="15"/>
      <c r="K459" s="15">
        <v>0</v>
      </c>
      <c r="L459" s="15"/>
      <c r="M459" s="15">
        <v>0</v>
      </c>
      <c r="N459" s="15"/>
      <c r="O459" s="15">
        <v>0</v>
      </c>
      <c r="P459" s="42"/>
      <c r="Q459" s="39"/>
    </row>
    <row r="460" spans="1:17" s="3" customFormat="1" ht="13.5" customHeight="1" x14ac:dyDescent="0.15">
      <c r="A460" s="15" t="s">
        <v>232</v>
      </c>
      <c r="B460" s="16"/>
      <c r="C460" s="15">
        <f t="shared" si="19"/>
        <v>33</v>
      </c>
      <c r="D460" s="19"/>
      <c r="E460" s="15">
        <v>0</v>
      </c>
      <c r="F460" s="19"/>
      <c r="G460" s="15">
        <v>0</v>
      </c>
      <c r="H460" s="19"/>
      <c r="I460" s="15">
        <v>0</v>
      </c>
      <c r="J460" s="15"/>
      <c r="K460" s="15">
        <v>0</v>
      </c>
      <c r="L460" s="15"/>
      <c r="M460" s="15">
        <v>0</v>
      </c>
      <c r="N460" s="15"/>
      <c r="O460" s="15">
        <v>33</v>
      </c>
      <c r="P460" s="42"/>
      <c r="Q460" s="39"/>
    </row>
    <row r="461" spans="1:17" s="3" customFormat="1" ht="13.5" customHeight="1" x14ac:dyDescent="0.15">
      <c r="A461" s="15" t="s">
        <v>352</v>
      </c>
      <c r="B461" s="16"/>
      <c r="C461" s="15">
        <f t="shared" si="19"/>
        <v>470</v>
      </c>
      <c r="D461" s="19"/>
      <c r="E461" s="15">
        <v>0</v>
      </c>
      <c r="F461" s="19"/>
      <c r="G461" s="15">
        <v>0</v>
      </c>
      <c r="H461" s="19"/>
      <c r="I461" s="15">
        <v>0</v>
      </c>
      <c r="J461" s="15"/>
      <c r="K461" s="15">
        <v>470</v>
      </c>
      <c r="L461" s="15"/>
      <c r="M461" s="15">
        <v>0</v>
      </c>
      <c r="N461" s="15"/>
      <c r="O461" s="15">
        <v>0</v>
      </c>
      <c r="P461" s="42"/>
      <c r="Q461" s="39"/>
    </row>
    <row r="462" spans="1:17" s="3" customFormat="1" ht="13.5" customHeight="1" x14ac:dyDescent="0.15">
      <c r="A462" s="15" t="s">
        <v>195</v>
      </c>
      <c r="B462" s="16"/>
      <c r="C462" s="15">
        <f t="shared" si="19"/>
        <v>112566</v>
      </c>
      <c r="D462" s="19"/>
      <c r="E462" s="15">
        <v>45606</v>
      </c>
      <c r="F462" s="19"/>
      <c r="G462" s="15">
        <v>20121</v>
      </c>
      <c r="H462" s="19"/>
      <c r="I462" s="15">
        <v>-63</v>
      </c>
      <c r="J462" s="15"/>
      <c r="K462" s="19">
        <v>43179</v>
      </c>
      <c r="L462" s="15"/>
      <c r="M462" s="19">
        <v>0</v>
      </c>
      <c r="N462" s="15"/>
      <c r="O462" s="19">
        <v>3723</v>
      </c>
      <c r="P462" s="42"/>
      <c r="Q462" s="39"/>
    </row>
    <row r="463" spans="1:17" s="3" customFormat="1" ht="13.5" customHeight="1" x14ac:dyDescent="0.15">
      <c r="A463" s="15" t="s">
        <v>247</v>
      </c>
      <c r="B463" s="16"/>
      <c r="C463" s="15">
        <f t="shared" si="19"/>
        <v>1463</v>
      </c>
      <c r="D463" s="19"/>
      <c r="E463" s="15">
        <v>1080</v>
      </c>
      <c r="F463" s="19"/>
      <c r="G463" s="15">
        <v>475</v>
      </c>
      <c r="H463" s="19"/>
      <c r="I463" s="15">
        <v>0</v>
      </c>
      <c r="J463" s="15"/>
      <c r="K463" s="19">
        <v>309</v>
      </c>
      <c r="L463" s="15"/>
      <c r="M463" s="19">
        <v>0</v>
      </c>
      <c r="N463" s="15"/>
      <c r="O463" s="19">
        <v>-401</v>
      </c>
      <c r="P463" s="42"/>
      <c r="Q463" s="39"/>
    </row>
    <row r="464" spans="1:17" s="3" customFormat="1" ht="13.5" customHeight="1" x14ac:dyDescent="0.15">
      <c r="A464" s="15" t="s">
        <v>326</v>
      </c>
      <c r="B464" s="16"/>
      <c r="C464" s="15">
        <f t="shared" si="19"/>
        <v>27889</v>
      </c>
      <c r="D464" s="19"/>
      <c r="E464" s="15">
        <v>19999</v>
      </c>
      <c r="F464" s="19"/>
      <c r="G464" s="15">
        <v>8800</v>
      </c>
      <c r="H464" s="19"/>
      <c r="I464" s="15">
        <v>0</v>
      </c>
      <c r="J464" s="15"/>
      <c r="K464" s="19">
        <v>-910</v>
      </c>
      <c r="L464" s="15"/>
      <c r="M464" s="20">
        <v>0</v>
      </c>
      <c r="N464" s="15"/>
      <c r="O464" s="20">
        <v>0</v>
      </c>
      <c r="P464" s="42"/>
      <c r="Q464" s="39"/>
    </row>
    <row r="465" spans="1:17" s="4" customFormat="1" ht="13.5" customHeight="1" x14ac:dyDescent="0.15">
      <c r="A465" s="15" t="s">
        <v>189</v>
      </c>
      <c r="B465" s="16" t="s">
        <v>4</v>
      </c>
      <c r="C465" s="18">
        <f t="shared" si="19"/>
        <v>633298</v>
      </c>
      <c r="D465" s="19"/>
      <c r="E465" s="28">
        <f>SUM(E458:E464)</f>
        <v>397967</v>
      </c>
      <c r="F465" s="19"/>
      <c r="G465" s="28">
        <f>SUM(G458:G464)</f>
        <v>178045</v>
      </c>
      <c r="H465" s="19"/>
      <c r="I465" s="28">
        <f>SUM(I458:I464)</f>
        <v>-63</v>
      </c>
      <c r="J465" s="15"/>
      <c r="K465" s="28">
        <f>SUM(K458:K464)</f>
        <v>53994</v>
      </c>
      <c r="L465" s="15"/>
      <c r="M465" s="28">
        <f>SUM(M458:M464)</f>
        <v>0</v>
      </c>
      <c r="N465" s="15"/>
      <c r="O465" s="28">
        <f>SUM(O458:O464)</f>
        <v>3355</v>
      </c>
      <c r="P465" s="43"/>
      <c r="Q465" s="44"/>
    </row>
    <row r="466" spans="1:17" s="3" customFormat="1" ht="13.5" customHeight="1" x14ac:dyDescent="0.15">
      <c r="A466" s="15"/>
      <c r="B466" s="16" t="s">
        <v>4</v>
      </c>
      <c r="C466" s="15"/>
      <c r="D466" s="19"/>
      <c r="E466" s="15"/>
      <c r="F466" s="19"/>
      <c r="G466" s="15"/>
      <c r="H466" s="19"/>
      <c r="I466" s="15"/>
      <c r="J466" s="15"/>
      <c r="K466" s="15"/>
      <c r="L466" s="15"/>
      <c r="M466" s="15"/>
      <c r="N466" s="15"/>
      <c r="O466" s="15"/>
      <c r="P466" s="42"/>
      <c r="Q466" s="39"/>
    </row>
    <row r="467" spans="1:17" s="3" customFormat="1" ht="13.5" customHeight="1" x14ac:dyDescent="0.15">
      <c r="A467" s="19" t="s">
        <v>213</v>
      </c>
      <c r="B467" s="22" t="s">
        <v>4</v>
      </c>
      <c r="C467" s="19"/>
      <c r="D467" s="19"/>
      <c r="E467" s="19"/>
      <c r="F467" s="19"/>
      <c r="G467" s="19"/>
      <c r="H467" s="19"/>
      <c r="I467" s="19"/>
      <c r="J467" s="19"/>
      <c r="K467" s="15"/>
      <c r="L467" s="19"/>
      <c r="M467" s="19"/>
      <c r="N467" s="19"/>
      <c r="O467" s="19"/>
      <c r="P467" s="42"/>
      <c r="Q467" s="39"/>
    </row>
    <row r="468" spans="1:17" s="3" customFormat="1" ht="13.5" customHeight="1" x14ac:dyDescent="0.15">
      <c r="A468" s="15" t="s">
        <v>328</v>
      </c>
      <c r="B468" s="22"/>
      <c r="C468" s="19">
        <f>SUM(E468:O468)</f>
        <v>2060</v>
      </c>
      <c r="D468" s="19"/>
      <c r="E468" s="19">
        <v>0</v>
      </c>
      <c r="F468" s="19"/>
      <c r="G468" s="19">
        <v>0</v>
      </c>
      <c r="H468" s="19"/>
      <c r="I468" s="19">
        <v>0</v>
      </c>
      <c r="J468" s="19"/>
      <c r="K468" s="15">
        <v>2060</v>
      </c>
      <c r="L468" s="19"/>
      <c r="M468" s="19">
        <v>0</v>
      </c>
      <c r="N468" s="19"/>
      <c r="O468" s="19">
        <v>0</v>
      </c>
      <c r="P468" s="42"/>
      <c r="Q468" s="39"/>
    </row>
    <row r="469" spans="1:17" s="3" customFormat="1" ht="13.5" customHeight="1" x14ac:dyDescent="0.15">
      <c r="A469" s="15" t="s">
        <v>122</v>
      </c>
      <c r="B469" s="22"/>
      <c r="C469" s="19">
        <f>SUM(E469:O469)</f>
        <v>6595604</v>
      </c>
      <c r="D469" s="19"/>
      <c r="E469" s="19">
        <v>3314885</v>
      </c>
      <c r="F469" s="19"/>
      <c r="G469" s="19">
        <v>1298354</v>
      </c>
      <c r="H469" s="19"/>
      <c r="I469" s="19">
        <v>82747</v>
      </c>
      <c r="J469" s="19"/>
      <c r="K469" s="19">
        <v>185867</v>
      </c>
      <c r="L469" s="19"/>
      <c r="M469" s="15">
        <v>6375</v>
      </c>
      <c r="N469" s="15"/>
      <c r="O469" s="15">
        <v>1707376</v>
      </c>
      <c r="P469" s="42"/>
      <c r="Q469" s="39"/>
    </row>
    <row r="470" spans="1:17" s="3" customFormat="1" ht="13.5" customHeight="1" x14ac:dyDescent="0.15">
      <c r="A470" s="15" t="s">
        <v>281</v>
      </c>
      <c r="B470" s="22"/>
      <c r="C470" s="19">
        <f>SUM(E470:O470)</f>
        <v>2201275</v>
      </c>
      <c r="D470" s="19"/>
      <c r="E470" s="19">
        <v>1199120</v>
      </c>
      <c r="F470" s="19"/>
      <c r="G470" s="19">
        <v>290457</v>
      </c>
      <c r="H470" s="19"/>
      <c r="I470" s="19">
        <v>3170</v>
      </c>
      <c r="J470" s="19"/>
      <c r="K470" s="19">
        <v>138522</v>
      </c>
      <c r="L470" s="19"/>
      <c r="M470" s="15">
        <v>6966</v>
      </c>
      <c r="N470" s="15"/>
      <c r="O470" s="15">
        <v>563040</v>
      </c>
      <c r="P470" s="42"/>
      <c r="Q470" s="39"/>
    </row>
    <row r="471" spans="1:17" s="3" customFormat="1" ht="13.5" customHeight="1" x14ac:dyDescent="0.15">
      <c r="A471" s="15" t="s">
        <v>183</v>
      </c>
      <c r="B471" s="16"/>
      <c r="C471" s="17">
        <f>SUM(E471:O471)</f>
        <v>1558925</v>
      </c>
      <c r="D471" s="19"/>
      <c r="E471" s="17">
        <v>975728</v>
      </c>
      <c r="F471" s="19"/>
      <c r="G471" s="17">
        <v>215687</v>
      </c>
      <c r="H471" s="19"/>
      <c r="I471" s="17">
        <v>11517</v>
      </c>
      <c r="J471" s="15"/>
      <c r="K471" s="19">
        <v>79011</v>
      </c>
      <c r="L471" s="15"/>
      <c r="M471" s="20">
        <v>0</v>
      </c>
      <c r="N471" s="15"/>
      <c r="O471" s="20">
        <v>276982</v>
      </c>
      <c r="P471" s="42"/>
      <c r="Q471" s="39"/>
    </row>
    <row r="472" spans="1:17" s="3" customFormat="1" ht="13.5" customHeight="1" x14ac:dyDescent="0.15">
      <c r="A472" s="15" t="s">
        <v>214</v>
      </c>
      <c r="B472" s="16" t="s">
        <v>4</v>
      </c>
      <c r="C472" s="18">
        <f>SUM(E472:O472)</f>
        <v>10357864</v>
      </c>
      <c r="D472" s="19"/>
      <c r="E472" s="28">
        <f>SUM(E468:E471)</f>
        <v>5489733</v>
      </c>
      <c r="F472" s="19"/>
      <c r="G472" s="28">
        <f>SUM(G468:G471)</f>
        <v>1804498</v>
      </c>
      <c r="H472" s="19"/>
      <c r="I472" s="28">
        <f>SUM(I468:I471)</f>
        <v>97434</v>
      </c>
      <c r="J472" s="15"/>
      <c r="K472" s="28">
        <f>SUM(K468:K471)</f>
        <v>405460</v>
      </c>
      <c r="L472" s="15"/>
      <c r="M472" s="28">
        <f>SUM(M468:M471)</f>
        <v>13341</v>
      </c>
      <c r="N472" s="15"/>
      <c r="O472" s="28">
        <f>SUM(O468:O471)</f>
        <v>2547398</v>
      </c>
      <c r="P472" s="42"/>
      <c r="Q472" s="39"/>
    </row>
    <row r="473" spans="1:17" s="3" customFormat="1" ht="13.5" customHeight="1" x14ac:dyDescent="0.15">
      <c r="A473" s="15"/>
      <c r="B473" s="16"/>
      <c r="C473" s="19"/>
      <c r="D473" s="19"/>
      <c r="E473" s="19"/>
      <c r="F473" s="19"/>
      <c r="G473" s="19"/>
      <c r="H473" s="19"/>
      <c r="I473" s="19"/>
      <c r="J473" s="15"/>
      <c r="K473" s="19"/>
      <c r="L473" s="15"/>
      <c r="M473" s="19"/>
      <c r="N473" s="15"/>
      <c r="O473" s="19"/>
      <c r="P473" s="42"/>
      <c r="Q473" s="39"/>
    </row>
    <row r="474" spans="1:17" s="3" customFormat="1" ht="13.5" customHeight="1" x14ac:dyDescent="0.15">
      <c r="A474" s="15" t="s">
        <v>282</v>
      </c>
      <c r="B474" s="16"/>
      <c r="C474" s="20">
        <f>SUM(E474:O474)</f>
        <v>14610</v>
      </c>
      <c r="D474" s="19"/>
      <c r="E474" s="20">
        <v>0</v>
      </c>
      <c r="F474" s="19"/>
      <c r="G474" s="20">
        <v>0</v>
      </c>
      <c r="H474" s="19"/>
      <c r="I474" s="20">
        <v>0</v>
      </c>
      <c r="J474" s="15"/>
      <c r="K474" s="20">
        <v>0</v>
      </c>
      <c r="L474" s="15"/>
      <c r="M474" s="20">
        <v>0</v>
      </c>
      <c r="N474" s="15"/>
      <c r="O474" s="20">
        <v>14610</v>
      </c>
      <c r="P474" s="42"/>
      <c r="Q474" s="39"/>
    </row>
    <row r="475" spans="1:17" s="3" customFormat="1" ht="13.5" customHeight="1" x14ac:dyDescent="0.15">
      <c r="A475" s="15"/>
      <c r="B475" s="16"/>
      <c r="C475" s="15"/>
      <c r="D475" s="19"/>
      <c r="E475" s="15"/>
      <c r="F475" s="19"/>
      <c r="G475" s="15"/>
      <c r="H475" s="19"/>
      <c r="I475" s="15"/>
      <c r="J475" s="15"/>
      <c r="K475" s="15"/>
      <c r="L475" s="15"/>
      <c r="M475" s="15"/>
      <c r="N475" s="15"/>
      <c r="O475" s="15"/>
      <c r="P475" s="42"/>
      <c r="Q475" s="39"/>
    </row>
    <row r="476" spans="1:17" s="3" customFormat="1" ht="13.5" customHeight="1" x14ac:dyDescent="0.15">
      <c r="A476" s="15" t="s">
        <v>11</v>
      </c>
      <c r="B476" s="16" t="s">
        <v>4</v>
      </c>
      <c r="C476" s="15"/>
      <c r="D476" s="19"/>
      <c r="E476" s="15"/>
      <c r="F476" s="19"/>
      <c r="G476" s="15"/>
      <c r="H476" s="19"/>
      <c r="I476" s="15"/>
      <c r="J476" s="15"/>
      <c r="K476" s="15"/>
      <c r="L476" s="15"/>
      <c r="M476" s="15"/>
      <c r="N476" s="15"/>
      <c r="O476" s="15"/>
      <c r="P476" s="42"/>
      <c r="Q476" s="39"/>
    </row>
    <row r="477" spans="1:17" s="3" customFormat="1" ht="13.5" customHeight="1" x14ac:dyDescent="0.15">
      <c r="A477" s="15" t="s">
        <v>53</v>
      </c>
      <c r="B477" s="16"/>
      <c r="C477" s="15">
        <f t="shared" ref="C477:C484" si="20">SUM(E477:O477)</f>
        <v>129562</v>
      </c>
      <c r="D477" s="19"/>
      <c r="E477" s="15">
        <v>61871</v>
      </c>
      <c r="F477" s="19"/>
      <c r="G477" s="15">
        <v>26775</v>
      </c>
      <c r="H477" s="19"/>
      <c r="I477" s="15">
        <v>0</v>
      </c>
      <c r="J477" s="15"/>
      <c r="K477" s="15">
        <v>40049</v>
      </c>
      <c r="L477" s="15"/>
      <c r="M477" s="15">
        <v>867</v>
      </c>
      <c r="N477" s="15"/>
      <c r="O477" s="15">
        <v>0</v>
      </c>
      <c r="P477" s="42"/>
      <c r="Q477" s="39"/>
    </row>
    <row r="478" spans="1:17" s="3" customFormat="1" ht="13.5" customHeight="1" x14ac:dyDescent="0.15">
      <c r="A478" s="15" t="s">
        <v>72</v>
      </c>
      <c r="B478" s="16" t="s">
        <v>4</v>
      </c>
      <c r="C478" s="15">
        <f t="shared" si="20"/>
        <v>1320485</v>
      </c>
      <c r="D478" s="19"/>
      <c r="E478" s="15">
        <v>541264</v>
      </c>
      <c r="F478" s="19"/>
      <c r="G478" s="15">
        <v>238156</v>
      </c>
      <c r="H478" s="19"/>
      <c r="I478" s="15">
        <v>442</v>
      </c>
      <c r="J478" s="15"/>
      <c r="K478" s="15">
        <v>486163</v>
      </c>
      <c r="L478" s="15"/>
      <c r="M478" s="15">
        <v>54460</v>
      </c>
      <c r="N478" s="15"/>
      <c r="O478" s="15">
        <v>0</v>
      </c>
      <c r="P478" s="42"/>
      <c r="Q478" s="39"/>
    </row>
    <row r="479" spans="1:17" s="3" customFormat="1" ht="13.5" customHeight="1" x14ac:dyDescent="0.15">
      <c r="A479" s="15" t="s">
        <v>69</v>
      </c>
      <c r="B479" s="16" t="s">
        <v>4</v>
      </c>
      <c r="C479" s="15">
        <f t="shared" si="20"/>
        <v>1068293</v>
      </c>
      <c r="D479" s="19"/>
      <c r="E479" s="15">
        <v>659417</v>
      </c>
      <c r="F479" s="19"/>
      <c r="G479" s="15">
        <v>258672</v>
      </c>
      <c r="H479" s="19"/>
      <c r="I479" s="15">
        <v>6357</v>
      </c>
      <c r="J479" s="15"/>
      <c r="K479" s="15">
        <v>120747</v>
      </c>
      <c r="L479" s="15"/>
      <c r="M479" s="15">
        <v>10886</v>
      </c>
      <c r="N479" s="15"/>
      <c r="O479" s="15">
        <v>12214</v>
      </c>
      <c r="P479" s="42"/>
      <c r="Q479" s="39"/>
    </row>
    <row r="480" spans="1:17" s="3" customFormat="1" ht="13.5" customHeight="1" x14ac:dyDescent="0.15">
      <c r="A480" s="15" t="s">
        <v>22</v>
      </c>
      <c r="B480" s="16"/>
      <c r="C480" s="15">
        <f t="shared" si="20"/>
        <v>201486</v>
      </c>
      <c r="D480" s="19"/>
      <c r="E480" s="15">
        <v>0</v>
      </c>
      <c r="F480" s="19"/>
      <c r="G480" s="15">
        <v>0</v>
      </c>
      <c r="H480" s="19"/>
      <c r="I480" s="15">
        <v>0</v>
      </c>
      <c r="J480" s="15"/>
      <c r="K480" s="15">
        <v>201486</v>
      </c>
      <c r="L480" s="15"/>
      <c r="M480" s="15">
        <v>0</v>
      </c>
      <c r="N480" s="15"/>
      <c r="O480" s="15">
        <v>0</v>
      </c>
      <c r="P480" s="42"/>
      <c r="Q480" s="39"/>
    </row>
    <row r="481" spans="1:17" s="3" customFormat="1" ht="13.5" customHeight="1" x14ac:dyDescent="0.15">
      <c r="A481" s="15" t="s">
        <v>91</v>
      </c>
      <c r="B481" s="16"/>
      <c r="C481" s="15">
        <f t="shared" si="20"/>
        <v>52877</v>
      </c>
      <c r="D481" s="19"/>
      <c r="E481" s="15">
        <v>28894</v>
      </c>
      <c r="F481" s="19"/>
      <c r="G481" s="15">
        <v>12727</v>
      </c>
      <c r="H481" s="19"/>
      <c r="I481" s="15">
        <v>0</v>
      </c>
      <c r="J481" s="15"/>
      <c r="K481" s="15">
        <v>345</v>
      </c>
      <c r="L481" s="15"/>
      <c r="M481" s="15">
        <v>0</v>
      </c>
      <c r="N481" s="15"/>
      <c r="O481" s="15">
        <v>10911</v>
      </c>
      <c r="P481" s="42"/>
      <c r="Q481" s="39"/>
    </row>
    <row r="482" spans="1:17" s="3" customFormat="1" ht="13.5" customHeight="1" x14ac:dyDescent="0.15">
      <c r="A482" s="15" t="s">
        <v>274</v>
      </c>
      <c r="B482" s="16"/>
      <c r="C482" s="19">
        <f t="shared" si="20"/>
        <v>3301</v>
      </c>
      <c r="D482" s="19"/>
      <c r="E482" s="19">
        <v>0</v>
      </c>
      <c r="F482" s="19"/>
      <c r="G482" s="19">
        <v>0</v>
      </c>
      <c r="H482" s="19"/>
      <c r="I482" s="19">
        <v>0</v>
      </c>
      <c r="J482" s="19"/>
      <c r="K482" s="19">
        <v>3301</v>
      </c>
      <c r="L482" s="19"/>
      <c r="M482" s="19">
        <v>0</v>
      </c>
      <c r="N482" s="19"/>
      <c r="O482" s="19">
        <v>0</v>
      </c>
      <c r="P482" s="42"/>
      <c r="Q482" s="39"/>
    </row>
    <row r="483" spans="1:17" s="3" customFormat="1" ht="13.5" customHeight="1" x14ac:dyDescent="0.15">
      <c r="A483" s="15" t="s">
        <v>354</v>
      </c>
      <c r="B483" s="16"/>
      <c r="C483" s="19">
        <f t="shared" si="20"/>
        <v>17450</v>
      </c>
      <c r="D483" s="19"/>
      <c r="E483" s="17">
        <v>0</v>
      </c>
      <c r="F483" s="19"/>
      <c r="G483" s="17">
        <v>0</v>
      </c>
      <c r="H483" s="19"/>
      <c r="I483" s="17">
        <v>0</v>
      </c>
      <c r="J483" s="15"/>
      <c r="K483" s="17">
        <v>17450</v>
      </c>
      <c r="L483" s="15"/>
      <c r="M483" s="20">
        <v>0</v>
      </c>
      <c r="N483" s="15"/>
      <c r="O483" s="20">
        <v>0</v>
      </c>
      <c r="P483" s="42"/>
      <c r="Q483" s="39"/>
    </row>
    <row r="484" spans="1:17" s="3" customFormat="1" ht="13.5" customHeight="1" x14ac:dyDescent="0.15">
      <c r="A484" s="15" t="s">
        <v>103</v>
      </c>
      <c r="B484" s="16" t="s">
        <v>4</v>
      </c>
      <c r="C484" s="18">
        <f t="shared" si="20"/>
        <v>2793454</v>
      </c>
      <c r="D484" s="19"/>
      <c r="E484" s="17">
        <f>SUM(E477:E483)</f>
        <v>1291446</v>
      </c>
      <c r="F484" s="19"/>
      <c r="G484" s="17">
        <f>SUM(G477:G483)</f>
        <v>536330</v>
      </c>
      <c r="H484" s="19"/>
      <c r="I484" s="17">
        <f>SUM(I477:I483)</f>
        <v>6799</v>
      </c>
      <c r="J484" s="15"/>
      <c r="K484" s="17">
        <f>SUM(K477:K483)</f>
        <v>869541</v>
      </c>
      <c r="L484" s="15"/>
      <c r="M484" s="17">
        <f>SUM(M477:M483)</f>
        <v>66213</v>
      </c>
      <c r="N484" s="15"/>
      <c r="O484" s="17">
        <f>SUM(O477:O483)</f>
        <v>23125</v>
      </c>
      <c r="P484" s="42"/>
      <c r="Q484" s="39"/>
    </row>
    <row r="485" spans="1:17" s="3" customFormat="1" ht="13.5" customHeight="1" x14ac:dyDescent="0.15">
      <c r="A485" s="15"/>
      <c r="B485" s="16"/>
      <c r="C485" s="19"/>
      <c r="D485" s="19"/>
      <c r="E485" s="19"/>
      <c r="F485" s="19"/>
      <c r="G485" s="19"/>
      <c r="H485" s="19"/>
      <c r="I485" s="19"/>
      <c r="J485" s="15"/>
      <c r="K485" s="19"/>
      <c r="L485" s="15"/>
      <c r="M485" s="19"/>
      <c r="N485" s="15"/>
      <c r="O485" s="19"/>
      <c r="P485" s="42"/>
      <c r="Q485" s="39"/>
    </row>
    <row r="486" spans="1:17" s="3" customFormat="1" ht="13.5" customHeight="1" x14ac:dyDescent="0.15">
      <c r="A486" s="15" t="s">
        <v>295</v>
      </c>
      <c r="B486" s="16"/>
      <c r="C486" s="17">
        <f>SUM(E486:O486)</f>
        <v>5879</v>
      </c>
      <c r="D486" s="19"/>
      <c r="E486" s="17">
        <v>0</v>
      </c>
      <c r="F486" s="19"/>
      <c r="G486" s="17">
        <v>0</v>
      </c>
      <c r="H486" s="19"/>
      <c r="I486" s="17">
        <v>0</v>
      </c>
      <c r="J486" s="15"/>
      <c r="K486" s="17">
        <v>7423</v>
      </c>
      <c r="L486" s="15"/>
      <c r="M486" s="20">
        <v>0</v>
      </c>
      <c r="N486" s="15"/>
      <c r="O486" s="20">
        <v>-1544</v>
      </c>
      <c r="P486" s="42"/>
      <c r="Q486" s="39"/>
    </row>
    <row r="487" spans="1:17" s="3" customFormat="1" ht="13.5" customHeight="1" x14ac:dyDescent="0.15">
      <c r="A487" s="15"/>
      <c r="B487" s="16"/>
      <c r="C487" s="19"/>
      <c r="D487" s="19"/>
      <c r="E487" s="19"/>
      <c r="F487" s="19"/>
      <c r="G487" s="19"/>
      <c r="H487" s="19"/>
      <c r="I487" s="19"/>
      <c r="J487" s="15"/>
      <c r="K487" s="19"/>
      <c r="L487" s="15"/>
      <c r="M487" s="19"/>
      <c r="N487" s="15"/>
      <c r="O487" s="19"/>
      <c r="P487" s="42"/>
      <c r="Q487" s="39"/>
    </row>
    <row r="488" spans="1:17" s="3" customFormat="1" ht="13.5" customHeight="1" x14ac:dyDescent="0.15">
      <c r="A488" s="15" t="s">
        <v>360</v>
      </c>
      <c r="B488" s="16"/>
      <c r="C488" s="17">
        <f>SUM(E488:O488)</f>
        <v>1200000</v>
      </c>
      <c r="D488" s="19"/>
      <c r="E488" s="17">
        <v>0</v>
      </c>
      <c r="F488" s="19"/>
      <c r="G488" s="17">
        <v>0</v>
      </c>
      <c r="H488" s="19"/>
      <c r="I488" s="17">
        <v>0</v>
      </c>
      <c r="J488" s="15"/>
      <c r="K488" s="17">
        <v>0</v>
      </c>
      <c r="L488" s="15"/>
      <c r="M488" s="20">
        <v>1200000</v>
      </c>
      <c r="N488" s="15"/>
      <c r="O488" s="20">
        <v>0</v>
      </c>
      <c r="P488" s="42"/>
      <c r="Q488" s="39"/>
    </row>
    <row r="489" spans="1:17" s="3" customFormat="1" ht="13.5" customHeight="1" x14ac:dyDescent="0.15">
      <c r="A489" s="15"/>
      <c r="B489" s="16"/>
      <c r="C489" s="19"/>
      <c r="D489" s="19"/>
      <c r="E489" s="19"/>
      <c r="F489" s="19"/>
      <c r="G489" s="19"/>
      <c r="H489" s="19"/>
      <c r="I489" s="19"/>
      <c r="J489" s="15"/>
      <c r="K489" s="19"/>
      <c r="L489" s="15"/>
      <c r="M489" s="19"/>
      <c r="N489" s="15"/>
      <c r="O489" s="19"/>
      <c r="P489" s="42"/>
      <c r="Q489" s="39"/>
    </row>
    <row r="490" spans="1:17" s="3" customFormat="1" ht="13.5" customHeight="1" x14ac:dyDescent="0.15">
      <c r="A490" s="15" t="s">
        <v>104</v>
      </c>
      <c r="B490" s="16" t="s">
        <v>4</v>
      </c>
      <c r="C490" s="20">
        <f>SUM(E490:O490)</f>
        <v>29042043</v>
      </c>
      <c r="D490" s="19"/>
      <c r="E490" s="20">
        <f>E345+E411+E465+E367+E373+E357+E398+E423+E437+E472+E441+E443+E449+E484+E381+E375+E451+E387+E421+E439+E435+E369+E350+E455+E427+E433+E474+E453+E400+E486+E425+E389+E377+E488+E371</f>
        <v>13907096</v>
      </c>
      <c r="F490" s="19"/>
      <c r="G490" s="20">
        <f>G345+G411+G465+G367+G373+G357+G398+G423+G437+G472+G441+G443+G449+G484+G381+G375+G451+G387+G421+G439+G435+G369+G350+G455+G427+G433+G474+G453+G400+G486+G425+G389+G377+G488+G371</f>
        <v>5278912</v>
      </c>
      <c r="H490" s="19"/>
      <c r="I490" s="20">
        <f>I345+I411+I465+I367+I373+I357+I398+I423+I437+I472+I441+I443+I449+I484+I381+I375+I451+I387+I421+I439+I435+I369+I350+I455+I427+I433+I474+I453+I400+I486+I425+I389+I377+I488+I371</f>
        <v>275063</v>
      </c>
      <c r="J490" s="15"/>
      <c r="K490" s="20">
        <f>K345+K411+K465+K367+K373+K357+K398+K423+K437+K472+K441+K443+K449+K484+K381+K375+K451+K387+K421+K439+K435+K369+K350+K455+K427+K433+K474+K453+K400+K486+K425+K389+K377+K488+K371</f>
        <v>4282053</v>
      </c>
      <c r="L490" s="15"/>
      <c r="M490" s="20">
        <f>M345+M411+M465+M367+M373+M357+M398+M423+M437+M472+M441+M443+M449+M484+M381+M375+M451+M387+M421+M439+M435+M369+M350+M455+M427+M433+M474+M453+M400+M486+M425+M389+M377+M488+M371</f>
        <v>1538854</v>
      </c>
      <c r="N490" s="15"/>
      <c r="O490" s="20">
        <f>O345+O411+O465+O367+O373+O357+O398+O423+O437+O472+O441+O443+O449+O484+O381+O375+O451+O387+O421+O439+O435+O369+O350+O455+O427+O433+O474+O453+O400+O486+O425+O389+O377+O488+O371</f>
        <v>3760065</v>
      </c>
      <c r="P490" s="42"/>
      <c r="Q490" s="39"/>
    </row>
    <row r="491" spans="1:17" s="3" customFormat="1" ht="13.5" customHeight="1" x14ac:dyDescent="0.15">
      <c r="A491" s="15"/>
      <c r="B491" s="16" t="s">
        <v>4</v>
      </c>
      <c r="C491" s="15"/>
      <c r="D491" s="19"/>
      <c r="E491" s="15"/>
      <c r="F491" s="19"/>
      <c r="G491" s="15"/>
      <c r="H491" s="19"/>
      <c r="I491" s="15"/>
      <c r="J491" s="15"/>
      <c r="K491" s="15"/>
      <c r="L491" s="15"/>
      <c r="M491" s="15"/>
      <c r="N491" s="15"/>
      <c r="O491" s="15"/>
      <c r="P491" s="42"/>
      <c r="Q491" s="39"/>
    </row>
    <row r="492" spans="1:17" s="3" customFormat="1" ht="13.5" customHeight="1" x14ac:dyDescent="0.15">
      <c r="A492" s="15" t="s">
        <v>131</v>
      </c>
      <c r="B492" s="16" t="s">
        <v>4</v>
      </c>
      <c r="C492" s="15" t="s">
        <v>4</v>
      </c>
      <c r="D492" s="19"/>
      <c r="E492" s="15" t="s">
        <v>4</v>
      </c>
      <c r="F492" s="19"/>
      <c r="G492" s="15" t="s">
        <v>4</v>
      </c>
      <c r="H492" s="19"/>
      <c r="I492" s="15" t="s">
        <v>4</v>
      </c>
      <c r="J492" s="15"/>
      <c r="K492" s="15"/>
      <c r="L492" s="15"/>
      <c r="M492" s="15" t="s">
        <v>4</v>
      </c>
      <c r="N492" s="15"/>
      <c r="O492" s="15" t="s">
        <v>4</v>
      </c>
      <c r="P492" s="42"/>
      <c r="Q492" s="39"/>
    </row>
    <row r="493" spans="1:17" s="3" customFormat="1" ht="13.5" customHeight="1" x14ac:dyDescent="0.15">
      <c r="A493" s="15"/>
      <c r="B493" s="16"/>
      <c r="C493" s="15"/>
      <c r="D493" s="19"/>
      <c r="E493" s="15"/>
      <c r="F493" s="19"/>
      <c r="G493" s="15"/>
      <c r="H493" s="19"/>
      <c r="I493" s="15"/>
      <c r="J493" s="15"/>
      <c r="K493" s="15"/>
      <c r="L493" s="15"/>
      <c r="M493" s="15"/>
      <c r="N493" s="15"/>
      <c r="O493" s="15"/>
      <c r="P493" s="42"/>
      <c r="Q493" s="39"/>
    </row>
    <row r="494" spans="1:17" s="3" customFormat="1" ht="13.5" customHeight="1" x14ac:dyDescent="0.15">
      <c r="A494" s="15" t="s">
        <v>12</v>
      </c>
      <c r="B494" s="16" t="s">
        <v>4</v>
      </c>
      <c r="C494" s="15"/>
      <c r="D494" s="19"/>
      <c r="E494" s="15"/>
      <c r="F494" s="19"/>
      <c r="G494" s="15"/>
      <c r="H494" s="19"/>
      <c r="I494" s="15"/>
      <c r="J494" s="15"/>
      <c r="K494" s="15"/>
      <c r="L494" s="15"/>
      <c r="M494" s="15"/>
      <c r="N494" s="15"/>
      <c r="O494" s="15"/>
      <c r="P494" s="42"/>
      <c r="Q494" s="39"/>
    </row>
    <row r="495" spans="1:17" s="3" customFormat="1" ht="13.5" customHeight="1" x14ac:dyDescent="0.15">
      <c r="A495" s="15" t="s">
        <v>73</v>
      </c>
      <c r="B495" s="16" t="s">
        <v>4</v>
      </c>
      <c r="C495" s="15">
        <f>SUM(E495:O495)</f>
        <v>847477</v>
      </c>
      <c r="D495" s="19"/>
      <c r="E495" s="17">
        <v>50820</v>
      </c>
      <c r="F495" s="19"/>
      <c r="G495" s="17">
        <v>3326</v>
      </c>
      <c r="H495" s="19"/>
      <c r="I495" s="17">
        <v>10738</v>
      </c>
      <c r="J495" s="15"/>
      <c r="K495" s="17">
        <v>721878</v>
      </c>
      <c r="L495" s="15"/>
      <c r="M495" s="20">
        <v>58293</v>
      </c>
      <c r="N495" s="15"/>
      <c r="O495" s="20">
        <v>2422</v>
      </c>
      <c r="P495" s="42"/>
      <c r="Q495" s="39"/>
    </row>
    <row r="496" spans="1:17" s="3" customFormat="1" ht="13.5" customHeight="1" x14ac:dyDescent="0.15">
      <c r="A496" s="15" t="s">
        <v>105</v>
      </c>
      <c r="B496" s="16" t="s">
        <v>4</v>
      </c>
      <c r="C496" s="18">
        <f>SUM(E496:O496)</f>
        <v>847477</v>
      </c>
      <c r="D496" s="19"/>
      <c r="E496" s="17">
        <f>SUM(E495:E495)</f>
        <v>50820</v>
      </c>
      <c r="F496" s="19"/>
      <c r="G496" s="17">
        <f>SUM(G495:G495)</f>
        <v>3326</v>
      </c>
      <c r="H496" s="19"/>
      <c r="I496" s="17">
        <f>SUM(I495:I495)</f>
        <v>10738</v>
      </c>
      <c r="J496" s="15"/>
      <c r="K496" s="17">
        <f>SUM(K495:K495)</f>
        <v>721878</v>
      </c>
      <c r="L496" s="15"/>
      <c r="M496" s="17">
        <f>SUM(M495:M495)</f>
        <v>58293</v>
      </c>
      <c r="N496" s="15"/>
      <c r="O496" s="17">
        <f>SUM(O495:O495)</f>
        <v>2422</v>
      </c>
      <c r="P496" s="42"/>
      <c r="Q496" s="39"/>
    </row>
    <row r="497" spans="1:17" s="3" customFormat="1" ht="13.5" customHeight="1" x14ac:dyDescent="0.15">
      <c r="A497" s="15"/>
      <c r="B497" s="16" t="s">
        <v>4</v>
      </c>
      <c r="C497" s="15"/>
      <c r="D497" s="19"/>
      <c r="E497" s="15"/>
      <c r="F497" s="19"/>
      <c r="G497" s="15"/>
      <c r="H497" s="19"/>
      <c r="I497" s="15"/>
      <c r="J497" s="15"/>
      <c r="K497" s="15"/>
      <c r="L497" s="15"/>
      <c r="M497" s="15"/>
      <c r="N497" s="15"/>
      <c r="O497" s="15"/>
      <c r="P497" s="42"/>
      <c r="Q497" s="39"/>
    </row>
    <row r="498" spans="1:17" s="3" customFormat="1" ht="13.5" customHeight="1" x14ac:dyDescent="0.15">
      <c r="A498" s="15" t="s">
        <v>13</v>
      </c>
      <c r="B498" s="16" t="s">
        <v>4</v>
      </c>
      <c r="C498" s="15"/>
      <c r="D498" s="19"/>
      <c r="E498" s="15"/>
      <c r="F498" s="19"/>
      <c r="G498" s="15"/>
      <c r="H498" s="19"/>
      <c r="I498" s="15"/>
      <c r="J498" s="15"/>
      <c r="K498" s="15"/>
      <c r="L498" s="15"/>
      <c r="M498" s="15"/>
      <c r="N498" s="15"/>
      <c r="O498" s="15"/>
      <c r="P498" s="42"/>
      <c r="Q498" s="39"/>
    </row>
    <row r="499" spans="1:17" s="3" customFormat="1" ht="13.5" customHeight="1" x14ac:dyDescent="0.15">
      <c r="A499" s="15" t="s">
        <v>74</v>
      </c>
      <c r="B499" s="16" t="s">
        <v>4</v>
      </c>
      <c r="C499" s="15">
        <f>SUM(E499:O499)</f>
        <v>819009</v>
      </c>
      <c r="D499" s="19"/>
      <c r="E499" s="15">
        <v>251912</v>
      </c>
      <c r="F499" s="19"/>
      <c r="G499" s="15">
        <v>77749</v>
      </c>
      <c r="H499" s="19"/>
      <c r="I499" s="15">
        <v>16177</v>
      </c>
      <c r="J499" s="15"/>
      <c r="K499" s="15">
        <v>355924</v>
      </c>
      <c r="L499" s="15"/>
      <c r="M499" s="15">
        <v>115240</v>
      </c>
      <c r="N499" s="15"/>
      <c r="O499" s="15">
        <v>2007</v>
      </c>
      <c r="P499" s="42"/>
      <c r="Q499" s="39"/>
    </row>
    <row r="500" spans="1:17" s="3" customFormat="1" ht="13.5" customHeight="1" x14ac:dyDescent="0.15">
      <c r="A500" s="15" t="s">
        <v>75</v>
      </c>
      <c r="B500" s="16" t="s">
        <v>4</v>
      </c>
      <c r="C500" s="17">
        <f>SUM(E500:O500)</f>
        <v>19409</v>
      </c>
      <c r="D500" s="19"/>
      <c r="E500" s="17">
        <v>16150</v>
      </c>
      <c r="F500" s="19"/>
      <c r="G500" s="17">
        <v>3109</v>
      </c>
      <c r="H500" s="19"/>
      <c r="I500" s="17">
        <v>0</v>
      </c>
      <c r="J500" s="15"/>
      <c r="K500" s="17">
        <v>0</v>
      </c>
      <c r="L500" s="15"/>
      <c r="M500" s="20">
        <v>0</v>
      </c>
      <c r="N500" s="15"/>
      <c r="O500" s="20">
        <v>150</v>
      </c>
      <c r="P500" s="42"/>
      <c r="Q500" s="39"/>
    </row>
    <row r="501" spans="1:17" s="3" customFormat="1" ht="13.5" customHeight="1" x14ac:dyDescent="0.15">
      <c r="A501" s="15" t="s">
        <v>106</v>
      </c>
      <c r="B501" s="16" t="s">
        <v>4</v>
      </c>
      <c r="C501" s="18">
        <f>SUM(E501:O501)</f>
        <v>838418</v>
      </c>
      <c r="D501" s="19"/>
      <c r="E501" s="17">
        <f>SUM(E499:E500)</f>
        <v>268062</v>
      </c>
      <c r="F501" s="19"/>
      <c r="G501" s="17">
        <f>SUM(G499:G500)</f>
        <v>80858</v>
      </c>
      <c r="H501" s="19"/>
      <c r="I501" s="17">
        <f>SUM(I499:I500)</f>
        <v>16177</v>
      </c>
      <c r="J501" s="15"/>
      <c r="K501" s="17">
        <f>SUM(K499:K500)</f>
        <v>355924</v>
      </c>
      <c r="L501" s="15"/>
      <c r="M501" s="17">
        <f>SUM(M499:M500)</f>
        <v>115240</v>
      </c>
      <c r="N501" s="15"/>
      <c r="O501" s="17">
        <f>SUM(O499:O500)</f>
        <v>2157</v>
      </c>
      <c r="P501" s="42"/>
      <c r="Q501" s="39"/>
    </row>
    <row r="502" spans="1:17" s="3" customFormat="1" ht="13.5" customHeight="1" x14ac:dyDescent="0.15">
      <c r="A502" s="15"/>
      <c r="B502" s="16" t="s">
        <v>4</v>
      </c>
      <c r="C502" s="15"/>
      <c r="D502" s="19"/>
      <c r="E502" s="15"/>
      <c r="F502" s="19"/>
      <c r="G502" s="15"/>
      <c r="H502" s="19"/>
      <c r="I502" s="15"/>
      <c r="J502" s="15"/>
      <c r="K502" s="15"/>
      <c r="L502" s="15"/>
      <c r="M502" s="15"/>
      <c r="N502" s="15"/>
      <c r="O502" s="15"/>
      <c r="P502" s="42"/>
      <c r="Q502" s="39"/>
    </row>
    <row r="503" spans="1:17" s="3" customFormat="1" ht="13.5" customHeight="1" x14ac:dyDescent="0.15">
      <c r="A503" s="15" t="s">
        <v>179</v>
      </c>
      <c r="B503" s="16"/>
      <c r="C503" s="17">
        <f>SUM(E503:O503)</f>
        <v>50232</v>
      </c>
      <c r="D503" s="19"/>
      <c r="E503" s="17">
        <v>-4370</v>
      </c>
      <c r="F503" s="19"/>
      <c r="G503" s="17">
        <v>-1923</v>
      </c>
      <c r="H503" s="19"/>
      <c r="I503" s="17">
        <v>1304</v>
      </c>
      <c r="J503" s="15"/>
      <c r="K503" s="17">
        <v>55221</v>
      </c>
      <c r="L503" s="15"/>
      <c r="M503" s="20">
        <v>0</v>
      </c>
      <c r="N503" s="15"/>
      <c r="O503" s="20">
        <v>0</v>
      </c>
      <c r="P503" s="42"/>
      <c r="Q503" s="39"/>
    </row>
    <row r="504" spans="1:17" s="3" customFormat="1" ht="13.5" customHeight="1" x14ac:dyDescent="0.15">
      <c r="A504" s="15"/>
      <c r="B504" s="16"/>
      <c r="C504" s="15"/>
      <c r="D504" s="19"/>
      <c r="E504" s="15"/>
      <c r="F504" s="19"/>
      <c r="G504" s="15"/>
      <c r="H504" s="19"/>
      <c r="I504" s="15"/>
      <c r="J504" s="15"/>
      <c r="K504" s="15"/>
      <c r="L504" s="15"/>
      <c r="M504" s="15"/>
      <c r="N504" s="15"/>
      <c r="O504" s="15"/>
      <c r="P504" s="42"/>
      <c r="Q504" s="39"/>
    </row>
    <row r="505" spans="1:17" s="3" customFormat="1" ht="13.5" customHeight="1" x14ac:dyDescent="0.15">
      <c r="A505" s="15" t="s">
        <v>139</v>
      </c>
      <c r="B505" s="16"/>
      <c r="C505" s="17">
        <f>SUM(E505:O505)</f>
        <v>93799</v>
      </c>
      <c r="D505" s="19"/>
      <c r="E505" s="17">
        <v>25879</v>
      </c>
      <c r="F505" s="19"/>
      <c r="G505" s="17">
        <v>803</v>
      </c>
      <c r="H505" s="19"/>
      <c r="I505" s="17">
        <v>0</v>
      </c>
      <c r="J505" s="15"/>
      <c r="K505" s="17">
        <v>58783</v>
      </c>
      <c r="L505" s="15"/>
      <c r="M505" s="20">
        <v>7308</v>
      </c>
      <c r="N505" s="15"/>
      <c r="O505" s="20">
        <v>1026</v>
      </c>
      <c r="P505" s="42"/>
      <c r="Q505" s="39"/>
    </row>
    <row r="506" spans="1:17" s="3" customFormat="1" ht="13.5" customHeight="1" x14ac:dyDescent="0.15">
      <c r="A506" s="15"/>
      <c r="B506" s="16"/>
      <c r="C506" s="15"/>
      <c r="D506" s="19"/>
      <c r="E506" s="15"/>
      <c r="F506" s="19"/>
      <c r="G506" s="15"/>
      <c r="H506" s="19"/>
      <c r="I506" s="15"/>
      <c r="J506" s="15"/>
      <c r="K506" s="15"/>
      <c r="L506" s="15"/>
      <c r="M506" s="15"/>
      <c r="N506" s="15"/>
      <c r="O506" s="15"/>
      <c r="P506" s="42"/>
      <c r="Q506" s="39"/>
    </row>
    <row r="507" spans="1:17" s="3" customFormat="1" ht="13.5" customHeight="1" x14ac:dyDescent="0.15">
      <c r="A507" s="15" t="s">
        <v>175</v>
      </c>
      <c r="B507" s="16" t="s">
        <v>4</v>
      </c>
      <c r="C507" s="17">
        <f>SUM(E507:O507)</f>
        <v>53868</v>
      </c>
      <c r="D507" s="19"/>
      <c r="E507" s="17">
        <v>53625</v>
      </c>
      <c r="F507" s="19"/>
      <c r="G507" s="17">
        <v>0</v>
      </c>
      <c r="H507" s="19"/>
      <c r="I507" s="17">
        <v>0</v>
      </c>
      <c r="J507" s="15"/>
      <c r="K507" s="17">
        <v>0</v>
      </c>
      <c r="L507" s="15"/>
      <c r="M507" s="20">
        <v>0</v>
      </c>
      <c r="N507" s="15"/>
      <c r="O507" s="20">
        <v>243</v>
      </c>
      <c r="P507" s="42"/>
      <c r="Q507" s="39"/>
    </row>
    <row r="508" spans="1:17" s="3" customFormat="1" ht="13.5" customHeight="1" x14ac:dyDescent="0.15">
      <c r="A508" s="15"/>
      <c r="B508" s="16"/>
      <c r="C508" s="15"/>
      <c r="D508" s="19"/>
      <c r="E508" s="15"/>
      <c r="F508" s="19"/>
      <c r="G508" s="15"/>
      <c r="H508" s="19"/>
      <c r="I508" s="15"/>
      <c r="J508" s="15"/>
      <c r="K508" s="15"/>
      <c r="L508" s="15"/>
      <c r="M508" s="15"/>
      <c r="N508" s="15"/>
      <c r="O508" s="15"/>
      <c r="P508" s="42"/>
      <c r="Q508" s="39"/>
    </row>
    <row r="509" spans="1:17" s="3" customFormat="1" ht="13.5" customHeight="1" x14ac:dyDescent="0.15">
      <c r="A509" s="15" t="s">
        <v>192</v>
      </c>
      <c r="B509" s="16"/>
      <c r="C509" s="17">
        <f>SUM(E509:O509)</f>
        <v>5116</v>
      </c>
      <c r="D509" s="19"/>
      <c r="E509" s="17">
        <v>32155</v>
      </c>
      <c r="F509" s="19"/>
      <c r="G509" s="17">
        <v>13571</v>
      </c>
      <c r="H509" s="19"/>
      <c r="I509" s="17">
        <v>14237</v>
      </c>
      <c r="J509" s="15"/>
      <c r="K509" s="20">
        <v>-54922</v>
      </c>
      <c r="L509" s="15"/>
      <c r="M509" s="20">
        <v>0</v>
      </c>
      <c r="N509" s="15"/>
      <c r="O509" s="20">
        <v>75</v>
      </c>
      <c r="P509" s="42"/>
      <c r="Q509" s="39"/>
    </row>
    <row r="510" spans="1:17" s="3" customFormat="1" ht="13.5" customHeight="1" x14ac:dyDescent="0.15">
      <c r="A510" s="15"/>
      <c r="B510" s="16"/>
      <c r="C510" s="15"/>
      <c r="D510" s="19"/>
      <c r="E510" s="15"/>
      <c r="F510" s="19"/>
      <c r="G510" s="15"/>
      <c r="H510" s="19"/>
      <c r="I510" s="15"/>
      <c r="J510" s="15"/>
      <c r="K510" s="15"/>
      <c r="L510" s="15"/>
      <c r="M510" s="15"/>
      <c r="N510" s="15"/>
      <c r="O510" s="15"/>
      <c r="P510" s="42"/>
      <c r="Q510" s="39"/>
    </row>
    <row r="511" spans="1:17" s="3" customFormat="1" ht="13.5" customHeight="1" x14ac:dyDescent="0.15">
      <c r="A511" s="15" t="s">
        <v>355</v>
      </c>
      <c r="B511" s="16"/>
      <c r="C511" s="17">
        <f>SUM(E511:O511)</f>
        <v>1335865</v>
      </c>
      <c r="D511" s="19"/>
      <c r="E511" s="17">
        <v>0</v>
      </c>
      <c r="F511" s="19"/>
      <c r="G511" s="17">
        <v>0</v>
      </c>
      <c r="H511" s="19"/>
      <c r="I511" s="17">
        <v>0</v>
      </c>
      <c r="J511" s="15"/>
      <c r="K511" s="20">
        <v>1335865</v>
      </c>
      <c r="L511" s="15"/>
      <c r="M511" s="20">
        <v>0</v>
      </c>
      <c r="N511" s="15"/>
      <c r="O511" s="20">
        <v>0</v>
      </c>
      <c r="P511" s="42"/>
      <c r="Q511" s="39"/>
    </row>
    <row r="512" spans="1:17" s="3" customFormat="1" ht="13.5" customHeight="1" x14ac:dyDescent="0.15">
      <c r="A512" s="15"/>
      <c r="B512" s="16"/>
      <c r="C512" s="15"/>
      <c r="D512" s="19"/>
      <c r="E512" s="15"/>
      <c r="F512" s="19"/>
      <c r="G512" s="15"/>
      <c r="H512" s="19"/>
      <c r="I512" s="15"/>
      <c r="J512" s="15"/>
      <c r="K512" s="15"/>
      <c r="L512" s="15"/>
      <c r="M512" s="15"/>
      <c r="N512" s="15"/>
      <c r="O512" s="15"/>
      <c r="P512" s="42"/>
      <c r="Q512" s="39"/>
    </row>
    <row r="513" spans="1:17" s="3" customFormat="1" ht="13.5" customHeight="1" x14ac:dyDescent="0.15">
      <c r="A513" s="15" t="s">
        <v>242</v>
      </c>
      <c r="B513" s="16"/>
      <c r="C513" s="20">
        <f>SUM(E513:O513)</f>
        <v>46018</v>
      </c>
      <c r="D513" s="19"/>
      <c r="E513" s="17">
        <v>32800</v>
      </c>
      <c r="F513" s="19"/>
      <c r="G513" s="17">
        <v>11960</v>
      </c>
      <c r="H513" s="19"/>
      <c r="I513" s="17">
        <v>60</v>
      </c>
      <c r="J513" s="15"/>
      <c r="K513" s="20">
        <v>1198</v>
      </c>
      <c r="L513" s="15"/>
      <c r="M513" s="20">
        <v>0</v>
      </c>
      <c r="N513" s="15"/>
      <c r="O513" s="20">
        <v>0</v>
      </c>
      <c r="P513" s="42"/>
      <c r="Q513" s="39"/>
    </row>
    <row r="514" spans="1:17" s="3" customFormat="1" ht="13.5" customHeight="1" x14ac:dyDescent="0.15">
      <c r="A514" s="15"/>
      <c r="B514" s="16"/>
      <c r="C514" s="15"/>
      <c r="D514" s="19"/>
      <c r="E514" s="15"/>
      <c r="F514" s="19"/>
      <c r="G514" s="15"/>
      <c r="H514" s="19"/>
      <c r="I514" s="15"/>
      <c r="J514" s="15"/>
      <c r="K514" s="15"/>
      <c r="L514" s="15"/>
      <c r="M514" s="15"/>
      <c r="N514" s="15"/>
      <c r="O514" s="15"/>
      <c r="P514" s="42"/>
      <c r="Q514" s="39"/>
    </row>
    <row r="515" spans="1:17" s="3" customFormat="1" ht="13.5" customHeight="1" x14ac:dyDescent="0.15">
      <c r="A515" s="15" t="s">
        <v>154</v>
      </c>
      <c r="B515" s="16"/>
      <c r="C515" s="17">
        <f>SUM(E515:O515)</f>
        <v>51320</v>
      </c>
      <c r="D515" s="19"/>
      <c r="E515" s="17">
        <v>33479</v>
      </c>
      <c r="F515" s="19"/>
      <c r="G515" s="17">
        <v>14695</v>
      </c>
      <c r="H515" s="19"/>
      <c r="I515" s="17">
        <v>2997</v>
      </c>
      <c r="J515" s="15"/>
      <c r="K515" s="17">
        <v>149</v>
      </c>
      <c r="L515" s="15"/>
      <c r="M515" s="20">
        <v>0</v>
      </c>
      <c r="N515" s="15"/>
      <c r="O515" s="20">
        <v>0</v>
      </c>
      <c r="P515" s="42"/>
      <c r="Q515" s="39"/>
    </row>
    <row r="516" spans="1:17" s="3" customFormat="1" ht="13.5" customHeight="1" x14ac:dyDescent="0.15">
      <c r="A516" s="15"/>
      <c r="B516" s="16"/>
      <c r="C516" s="19"/>
      <c r="D516" s="19"/>
      <c r="E516" s="19"/>
      <c r="F516" s="19"/>
      <c r="G516" s="19"/>
      <c r="H516" s="19"/>
      <c r="I516" s="19"/>
      <c r="J516" s="15"/>
      <c r="K516" s="15"/>
      <c r="L516" s="15"/>
      <c r="M516" s="19"/>
      <c r="N516" s="15"/>
      <c r="O516" s="19"/>
      <c r="P516" s="42"/>
      <c r="Q516" s="39"/>
    </row>
    <row r="517" spans="1:17" s="3" customFormat="1" ht="13.5" customHeight="1" x14ac:dyDescent="0.15">
      <c r="A517" s="15" t="s">
        <v>162</v>
      </c>
      <c r="B517" s="16"/>
      <c r="C517" s="17">
        <f>SUM(E517:O517)</f>
        <v>6499499</v>
      </c>
      <c r="D517" s="19"/>
      <c r="E517" s="17">
        <v>1224790</v>
      </c>
      <c r="F517" s="19"/>
      <c r="G517" s="17">
        <v>509135</v>
      </c>
      <c r="H517" s="19"/>
      <c r="I517" s="17">
        <v>86774</v>
      </c>
      <c r="J517" s="15"/>
      <c r="K517" s="20">
        <v>2814585</v>
      </c>
      <c r="L517" s="15"/>
      <c r="M517" s="20">
        <v>1864215</v>
      </c>
      <c r="N517" s="15"/>
      <c r="O517" s="20">
        <v>0</v>
      </c>
      <c r="P517" s="42"/>
      <c r="Q517" s="39"/>
    </row>
    <row r="518" spans="1:17" s="3" customFormat="1" ht="13.5" customHeight="1" x14ac:dyDescent="0.15">
      <c r="A518" s="15"/>
      <c r="B518" s="16"/>
      <c r="C518" s="19"/>
      <c r="D518" s="19"/>
      <c r="E518" s="19"/>
      <c r="F518" s="19"/>
      <c r="G518" s="19"/>
      <c r="H518" s="19"/>
      <c r="I518" s="19"/>
      <c r="J518" s="15"/>
      <c r="K518" s="19"/>
      <c r="L518" s="15"/>
      <c r="M518" s="19"/>
      <c r="N518" s="15"/>
      <c r="O518" s="19"/>
      <c r="P518" s="42"/>
      <c r="Q518" s="39"/>
    </row>
    <row r="519" spans="1:17" s="3" customFormat="1" ht="13.5" customHeight="1" x14ac:dyDescent="0.15">
      <c r="A519" s="15" t="s">
        <v>296</v>
      </c>
      <c r="B519" s="16"/>
      <c r="C519" s="17">
        <f>SUM(E519:O519)</f>
        <v>364</v>
      </c>
      <c r="D519" s="19"/>
      <c r="E519" s="17">
        <v>341</v>
      </c>
      <c r="F519" s="19"/>
      <c r="G519" s="17">
        <v>0</v>
      </c>
      <c r="H519" s="19"/>
      <c r="I519" s="17">
        <v>0</v>
      </c>
      <c r="J519" s="15"/>
      <c r="K519" s="20">
        <v>0</v>
      </c>
      <c r="L519" s="15"/>
      <c r="M519" s="20">
        <v>0</v>
      </c>
      <c r="N519" s="15"/>
      <c r="O519" s="20">
        <v>23</v>
      </c>
      <c r="P519" s="42"/>
      <c r="Q519" s="39"/>
    </row>
    <row r="520" spans="1:17" s="3" customFormat="1" ht="13.5" customHeight="1" x14ac:dyDescent="0.15">
      <c r="A520" s="15"/>
      <c r="B520" s="16"/>
      <c r="C520" s="19"/>
      <c r="D520" s="19"/>
      <c r="E520" s="19"/>
      <c r="F520" s="19"/>
      <c r="G520" s="19"/>
      <c r="H520" s="19"/>
      <c r="I520" s="19"/>
      <c r="J520" s="15"/>
      <c r="K520" s="19"/>
      <c r="L520" s="15"/>
      <c r="M520" s="19"/>
      <c r="N520" s="15"/>
      <c r="O520" s="19"/>
      <c r="P520" s="42"/>
      <c r="Q520" s="39"/>
    </row>
    <row r="521" spans="1:17" s="3" customFormat="1" ht="13.5" customHeight="1" x14ac:dyDescent="0.15">
      <c r="A521" s="15" t="s">
        <v>315</v>
      </c>
      <c r="B521" s="16"/>
      <c r="C521" s="17">
        <f>SUM(E521:O521)</f>
        <v>870</v>
      </c>
      <c r="D521" s="19"/>
      <c r="E521" s="17">
        <v>0</v>
      </c>
      <c r="F521" s="19"/>
      <c r="G521" s="17">
        <v>0</v>
      </c>
      <c r="H521" s="19"/>
      <c r="I521" s="17">
        <v>0</v>
      </c>
      <c r="J521" s="15"/>
      <c r="K521" s="20">
        <v>870</v>
      </c>
      <c r="L521" s="15"/>
      <c r="M521" s="20">
        <v>0</v>
      </c>
      <c r="N521" s="15"/>
      <c r="O521" s="20">
        <v>0</v>
      </c>
      <c r="P521" s="42"/>
      <c r="Q521" s="39"/>
    </row>
    <row r="522" spans="1:17" s="3" customFormat="1" ht="13.5" customHeight="1" x14ac:dyDescent="0.15">
      <c r="A522" s="15"/>
      <c r="B522" s="16"/>
      <c r="C522" s="19"/>
      <c r="D522" s="19"/>
      <c r="E522" s="19"/>
      <c r="F522" s="19"/>
      <c r="G522" s="19"/>
      <c r="H522" s="19"/>
      <c r="I522" s="19"/>
      <c r="J522" s="15"/>
      <c r="K522" s="19"/>
      <c r="L522" s="15"/>
      <c r="M522" s="19"/>
      <c r="N522" s="15"/>
      <c r="O522" s="19"/>
      <c r="P522" s="42"/>
      <c r="Q522" s="39"/>
    </row>
    <row r="523" spans="1:17" s="3" customFormat="1" ht="13.5" customHeight="1" x14ac:dyDescent="0.15">
      <c r="A523" s="15" t="s">
        <v>322</v>
      </c>
      <c r="B523" s="16"/>
      <c r="C523" s="17">
        <f>SUM(E523:O523)</f>
        <v>266898</v>
      </c>
      <c r="D523" s="19"/>
      <c r="E523" s="17">
        <v>49322</v>
      </c>
      <c r="F523" s="19"/>
      <c r="G523" s="17">
        <v>21363</v>
      </c>
      <c r="H523" s="19"/>
      <c r="I523" s="17">
        <v>0</v>
      </c>
      <c r="J523" s="15"/>
      <c r="K523" s="20">
        <v>196213</v>
      </c>
      <c r="L523" s="15"/>
      <c r="M523" s="20">
        <v>0</v>
      </c>
      <c r="N523" s="15"/>
      <c r="O523" s="20">
        <v>0</v>
      </c>
      <c r="P523" s="42"/>
      <c r="Q523" s="39"/>
    </row>
    <row r="524" spans="1:17" s="3" customFormat="1" ht="13.5" customHeight="1" x14ac:dyDescent="0.15">
      <c r="A524" s="15"/>
      <c r="B524" s="16"/>
      <c r="C524" s="19"/>
      <c r="D524" s="19"/>
      <c r="E524" s="19"/>
      <c r="F524" s="19"/>
      <c r="G524" s="19"/>
      <c r="H524" s="19"/>
      <c r="I524" s="19"/>
      <c r="J524" s="15"/>
      <c r="K524" s="19"/>
      <c r="L524" s="15"/>
      <c r="M524" s="19"/>
      <c r="N524" s="15"/>
      <c r="O524" s="19"/>
      <c r="P524" s="42"/>
      <c r="Q524" s="39"/>
    </row>
    <row r="525" spans="1:17" s="3" customFormat="1" ht="13.5" customHeight="1" x14ac:dyDescent="0.15">
      <c r="A525" s="15" t="s">
        <v>215</v>
      </c>
      <c r="B525" s="16"/>
      <c r="C525" s="15"/>
      <c r="D525" s="19"/>
      <c r="E525" s="15"/>
      <c r="F525" s="19"/>
      <c r="G525" s="15"/>
      <c r="H525" s="19"/>
      <c r="I525" s="15"/>
      <c r="J525" s="15"/>
      <c r="K525" s="15"/>
      <c r="L525" s="15"/>
      <c r="M525" s="15"/>
      <c r="N525" s="15"/>
      <c r="O525" s="15"/>
      <c r="P525" s="42"/>
      <c r="Q525" s="39"/>
    </row>
    <row r="526" spans="1:17" s="3" customFormat="1" ht="13.5" customHeight="1" x14ac:dyDescent="0.15">
      <c r="A526" s="15" t="s">
        <v>298</v>
      </c>
      <c r="B526" s="16"/>
      <c r="C526" s="20">
        <f>SUM(E526:O526)</f>
        <v>224</v>
      </c>
      <c r="D526" s="19"/>
      <c r="E526" s="20">
        <v>0</v>
      </c>
      <c r="F526" s="19"/>
      <c r="G526" s="20">
        <v>0</v>
      </c>
      <c r="H526" s="19"/>
      <c r="I526" s="20">
        <v>224</v>
      </c>
      <c r="J526" s="15"/>
      <c r="K526" s="20">
        <v>0</v>
      </c>
      <c r="L526" s="15"/>
      <c r="M526" s="20">
        <v>0</v>
      </c>
      <c r="N526" s="15"/>
      <c r="O526" s="20">
        <v>0</v>
      </c>
      <c r="P526" s="42"/>
      <c r="Q526" s="39"/>
    </row>
    <row r="527" spans="1:17" s="3" customFormat="1" ht="13.5" customHeight="1" x14ac:dyDescent="0.15">
      <c r="A527" s="15" t="s">
        <v>212</v>
      </c>
      <c r="B527" s="16"/>
      <c r="C527" s="17">
        <f>SUM(C526:C526)</f>
        <v>224</v>
      </c>
      <c r="D527" s="19"/>
      <c r="E527" s="17">
        <f>SUM(E526:E526)</f>
        <v>0</v>
      </c>
      <c r="F527" s="19"/>
      <c r="G527" s="17">
        <f>SUM(G526:G526)</f>
        <v>0</v>
      </c>
      <c r="H527" s="19"/>
      <c r="I527" s="17">
        <f>SUM(I526:I526)</f>
        <v>224</v>
      </c>
      <c r="J527" s="15"/>
      <c r="K527" s="17">
        <f>SUM(K526:K526)</f>
        <v>0</v>
      </c>
      <c r="L527" s="15"/>
      <c r="M527" s="17">
        <f>SUM(M526:M526)</f>
        <v>0</v>
      </c>
      <c r="N527" s="15"/>
      <c r="O527" s="17">
        <f>SUM(O526:O526)</f>
        <v>0</v>
      </c>
      <c r="P527" s="42"/>
      <c r="Q527" s="39"/>
    </row>
    <row r="528" spans="1:17" s="3" customFormat="1" ht="13.5" customHeight="1" x14ac:dyDescent="0.15">
      <c r="A528" s="15"/>
      <c r="B528" s="16" t="s">
        <v>4</v>
      </c>
      <c r="C528" s="15"/>
      <c r="D528" s="19"/>
      <c r="E528" s="15"/>
      <c r="F528" s="19"/>
      <c r="G528" s="15"/>
      <c r="H528" s="19"/>
      <c r="I528" s="15"/>
      <c r="J528" s="15"/>
      <c r="K528" s="15"/>
      <c r="L528" s="15"/>
      <c r="M528" s="15"/>
      <c r="N528" s="15"/>
      <c r="O528" s="15"/>
      <c r="P528" s="42"/>
      <c r="Q528" s="39"/>
    </row>
    <row r="529" spans="1:17" s="3" customFormat="1" ht="13.5" customHeight="1" x14ac:dyDescent="0.15">
      <c r="A529" s="15" t="s">
        <v>14</v>
      </c>
      <c r="B529" s="16" t="s">
        <v>4</v>
      </c>
      <c r="C529" s="15"/>
      <c r="D529" s="19"/>
      <c r="E529" s="15"/>
      <c r="F529" s="19"/>
      <c r="G529" s="15"/>
      <c r="H529" s="19"/>
      <c r="I529" s="15"/>
      <c r="J529" s="15"/>
      <c r="K529" s="15"/>
      <c r="L529" s="15"/>
      <c r="M529" s="15"/>
      <c r="N529" s="15"/>
      <c r="O529" s="15"/>
      <c r="P529" s="42"/>
      <c r="Q529" s="39"/>
    </row>
    <row r="530" spans="1:17" s="3" customFormat="1" ht="13.5" customHeight="1" x14ac:dyDescent="0.15">
      <c r="A530" s="15" t="s">
        <v>330</v>
      </c>
      <c r="B530" s="16" t="s">
        <v>4</v>
      </c>
      <c r="C530" s="15"/>
      <c r="D530" s="19"/>
      <c r="E530" s="15"/>
      <c r="F530" s="19"/>
      <c r="G530" s="15"/>
      <c r="H530" s="19"/>
      <c r="I530" s="15"/>
      <c r="J530" s="15"/>
      <c r="K530" s="15"/>
      <c r="L530" s="15"/>
      <c r="M530" s="15"/>
      <c r="N530" s="15"/>
      <c r="O530" s="15"/>
      <c r="P530" s="42"/>
      <c r="Q530" s="39"/>
    </row>
    <row r="531" spans="1:17" s="3" customFormat="1" ht="13.5" customHeight="1" x14ac:dyDescent="0.15">
      <c r="A531" s="15" t="s">
        <v>76</v>
      </c>
      <c r="B531" s="16" t="s">
        <v>4</v>
      </c>
      <c r="C531" s="15">
        <f t="shared" ref="C531:C547" si="21">SUM(E531:O531)</f>
        <v>125855</v>
      </c>
      <c r="D531" s="19"/>
      <c r="E531" s="15">
        <v>35664</v>
      </c>
      <c r="F531" s="19"/>
      <c r="G531" s="15">
        <v>4903</v>
      </c>
      <c r="H531" s="19"/>
      <c r="I531" s="15">
        <v>14</v>
      </c>
      <c r="J531" s="15"/>
      <c r="K531" s="15">
        <v>85274</v>
      </c>
      <c r="L531" s="15"/>
      <c r="M531" s="15">
        <v>0</v>
      </c>
      <c r="N531" s="15"/>
      <c r="O531" s="15">
        <v>0</v>
      </c>
      <c r="P531" s="42"/>
      <c r="Q531" s="39"/>
    </row>
    <row r="532" spans="1:17" s="3" customFormat="1" ht="13.5" customHeight="1" x14ac:dyDescent="0.15">
      <c r="A532" s="15" t="s">
        <v>196</v>
      </c>
      <c r="B532" s="16" t="s">
        <v>4</v>
      </c>
      <c r="C532" s="15">
        <f t="shared" si="21"/>
        <v>6315</v>
      </c>
      <c r="D532" s="19"/>
      <c r="E532" s="15">
        <v>0</v>
      </c>
      <c r="F532" s="19"/>
      <c r="G532" s="15">
        <v>0</v>
      </c>
      <c r="H532" s="19"/>
      <c r="I532" s="15">
        <v>2000</v>
      </c>
      <c r="J532" s="15"/>
      <c r="K532" s="15">
        <v>3203</v>
      </c>
      <c r="L532" s="15"/>
      <c r="M532" s="15">
        <v>1112</v>
      </c>
      <c r="N532" s="15"/>
      <c r="O532" s="15">
        <v>0</v>
      </c>
      <c r="P532" s="42"/>
      <c r="Q532" s="39"/>
    </row>
    <row r="533" spans="1:17" s="3" customFormat="1" ht="13.5" customHeight="1" x14ac:dyDescent="0.15">
      <c r="A533" s="15" t="s">
        <v>203</v>
      </c>
      <c r="B533" s="16" t="s">
        <v>4</v>
      </c>
      <c r="C533" s="15">
        <f t="shared" si="21"/>
        <v>474719</v>
      </c>
      <c r="D533" s="19"/>
      <c r="E533" s="15">
        <v>246140</v>
      </c>
      <c r="F533" s="19"/>
      <c r="G533" s="15">
        <v>74934</v>
      </c>
      <c r="H533" s="19"/>
      <c r="I533" s="15">
        <v>37105</v>
      </c>
      <c r="J533" s="15"/>
      <c r="K533" s="15">
        <v>112521</v>
      </c>
      <c r="L533" s="15"/>
      <c r="M533" s="15">
        <v>4019</v>
      </c>
      <c r="N533" s="15"/>
      <c r="O533" s="15">
        <v>0</v>
      </c>
      <c r="P533" s="42"/>
      <c r="Q533" s="39"/>
    </row>
    <row r="534" spans="1:17" s="3" customFormat="1" ht="13.5" customHeight="1" x14ac:dyDescent="0.15">
      <c r="A534" s="15" t="s">
        <v>331</v>
      </c>
      <c r="B534" s="16" t="s">
        <v>4</v>
      </c>
      <c r="C534" s="15">
        <f>SUM(E534:O534)</f>
        <v>11629</v>
      </c>
      <c r="D534" s="19"/>
      <c r="E534" s="15">
        <v>6917</v>
      </c>
      <c r="F534" s="19"/>
      <c r="G534" s="15">
        <v>321</v>
      </c>
      <c r="H534" s="19"/>
      <c r="I534" s="15">
        <v>0</v>
      </c>
      <c r="J534" s="15"/>
      <c r="K534" s="15">
        <v>2471</v>
      </c>
      <c r="L534" s="15"/>
      <c r="M534" s="15">
        <v>1920</v>
      </c>
      <c r="N534" s="15"/>
      <c r="O534" s="15">
        <v>0</v>
      </c>
      <c r="P534" s="42"/>
      <c r="Q534" s="39"/>
    </row>
    <row r="535" spans="1:17" s="3" customFormat="1" ht="13.5" customHeight="1" x14ac:dyDescent="0.15">
      <c r="A535" s="15" t="s">
        <v>243</v>
      </c>
      <c r="B535" s="16"/>
      <c r="C535" s="15">
        <f t="shared" si="21"/>
        <v>334</v>
      </c>
      <c r="D535" s="19"/>
      <c r="E535" s="15">
        <v>0</v>
      </c>
      <c r="F535" s="19"/>
      <c r="G535" s="15">
        <v>0</v>
      </c>
      <c r="H535" s="19"/>
      <c r="I535" s="15">
        <v>0</v>
      </c>
      <c r="J535" s="15"/>
      <c r="K535" s="15">
        <v>334</v>
      </c>
      <c r="L535" s="15"/>
      <c r="M535" s="15">
        <v>0</v>
      </c>
      <c r="N535" s="15"/>
      <c r="O535" s="15">
        <v>0</v>
      </c>
      <c r="P535" s="42"/>
      <c r="Q535" s="39"/>
    </row>
    <row r="536" spans="1:17" s="3" customFormat="1" ht="13.5" customHeight="1" x14ac:dyDescent="0.15">
      <c r="A536" s="15" t="s">
        <v>87</v>
      </c>
      <c r="B536" s="16"/>
      <c r="C536" s="15">
        <f t="shared" si="21"/>
        <v>675867</v>
      </c>
      <c r="D536" s="19"/>
      <c r="E536" s="15">
        <v>156980</v>
      </c>
      <c r="F536" s="19"/>
      <c r="G536" s="15">
        <v>49242</v>
      </c>
      <c r="H536" s="19"/>
      <c r="I536" s="15">
        <v>31418</v>
      </c>
      <c r="J536" s="15"/>
      <c r="K536" s="15">
        <v>199916</v>
      </c>
      <c r="L536" s="15"/>
      <c r="M536" s="15">
        <v>238311</v>
      </c>
      <c r="N536" s="15"/>
      <c r="O536" s="15">
        <v>0</v>
      </c>
      <c r="P536" s="42"/>
      <c r="Q536" s="39"/>
    </row>
    <row r="537" spans="1:17" s="3" customFormat="1" ht="13.5" customHeight="1" x14ac:dyDescent="0.15">
      <c r="A537" s="15" t="s">
        <v>285</v>
      </c>
      <c r="B537" s="16"/>
      <c r="C537" s="15">
        <f t="shared" si="21"/>
        <v>32068</v>
      </c>
      <c r="D537" s="19"/>
      <c r="E537" s="15">
        <v>29800</v>
      </c>
      <c r="F537" s="19"/>
      <c r="G537" s="15">
        <v>2268</v>
      </c>
      <c r="H537" s="19"/>
      <c r="I537" s="15">
        <v>0</v>
      </c>
      <c r="J537" s="15"/>
      <c r="K537" s="15">
        <v>0</v>
      </c>
      <c r="L537" s="15"/>
      <c r="M537" s="15">
        <v>0</v>
      </c>
      <c r="N537" s="15"/>
      <c r="O537" s="15">
        <v>0</v>
      </c>
      <c r="P537" s="42"/>
      <c r="Q537" s="39"/>
    </row>
    <row r="538" spans="1:17" s="3" customFormat="1" ht="13.5" customHeight="1" x14ac:dyDescent="0.15">
      <c r="A538" s="15" t="s">
        <v>78</v>
      </c>
      <c r="B538" s="16" t="s">
        <v>4</v>
      </c>
      <c r="C538" s="15">
        <f t="shared" si="21"/>
        <v>16654</v>
      </c>
      <c r="D538" s="19"/>
      <c r="E538" s="15">
        <v>12925</v>
      </c>
      <c r="F538" s="19"/>
      <c r="G538" s="15">
        <v>3563</v>
      </c>
      <c r="H538" s="19"/>
      <c r="I538" s="15">
        <v>0</v>
      </c>
      <c r="J538" s="15"/>
      <c r="K538" s="15">
        <v>66</v>
      </c>
      <c r="L538" s="15"/>
      <c r="M538" s="15">
        <v>0</v>
      </c>
      <c r="N538" s="15"/>
      <c r="O538" s="15">
        <v>100</v>
      </c>
      <c r="P538" s="42"/>
      <c r="Q538" s="39"/>
    </row>
    <row r="539" spans="1:17" s="3" customFormat="1" ht="13.5" customHeight="1" x14ac:dyDescent="0.15">
      <c r="A539" s="15" t="s">
        <v>197</v>
      </c>
      <c r="B539" s="16"/>
      <c r="C539" s="15">
        <f t="shared" si="21"/>
        <v>46986</v>
      </c>
      <c r="D539" s="19"/>
      <c r="E539" s="15">
        <v>31660</v>
      </c>
      <c r="F539" s="19"/>
      <c r="G539" s="15">
        <v>10811</v>
      </c>
      <c r="H539" s="19"/>
      <c r="I539" s="15">
        <v>3478</v>
      </c>
      <c r="J539" s="15"/>
      <c r="K539" s="15">
        <v>1037</v>
      </c>
      <c r="L539" s="15"/>
      <c r="M539" s="15">
        <v>0</v>
      </c>
      <c r="N539" s="15"/>
      <c r="O539" s="15">
        <v>0</v>
      </c>
      <c r="P539" s="42"/>
      <c r="Q539" s="39"/>
    </row>
    <row r="540" spans="1:17" s="3" customFormat="1" ht="13.5" customHeight="1" x14ac:dyDescent="0.15">
      <c r="A540" s="15" t="s">
        <v>223</v>
      </c>
      <c r="B540" s="16"/>
      <c r="C540" s="15">
        <f t="shared" si="21"/>
        <v>2571304</v>
      </c>
      <c r="D540" s="19"/>
      <c r="E540" s="15">
        <v>340887</v>
      </c>
      <c r="F540" s="19"/>
      <c r="G540" s="15">
        <v>138878</v>
      </c>
      <c r="H540" s="19"/>
      <c r="I540" s="15">
        <v>136667</v>
      </c>
      <c r="J540" s="15"/>
      <c r="K540" s="15">
        <v>1810313</v>
      </c>
      <c r="L540" s="15"/>
      <c r="M540" s="15">
        <v>144559</v>
      </c>
      <c r="N540" s="15"/>
      <c r="O540" s="15">
        <v>0</v>
      </c>
      <c r="P540" s="42"/>
      <c r="Q540" s="39"/>
    </row>
    <row r="541" spans="1:17" s="3" customFormat="1" ht="13.5" customHeight="1" x14ac:dyDescent="0.15">
      <c r="A541" s="15" t="s">
        <v>268</v>
      </c>
      <c r="B541" s="16"/>
      <c r="C541" s="15">
        <f t="shared" si="21"/>
        <v>147307</v>
      </c>
      <c r="D541" s="19"/>
      <c r="E541" s="15">
        <v>0</v>
      </c>
      <c r="F541" s="19"/>
      <c r="G541" s="15">
        <v>0</v>
      </c>
      <c r="H541" s="19"/>
      <c r="I541" s="15">
        <v>21797</v>
      </c>
      <c r="J541" s="15"/>
      <c r="K541" s="15">
        <v>118744</v>
      </c>
      <c r="L541" s="15"/>
      <c r="M541" s="15">
        <v>6766</v>
      </c>
      <c r="N541" s="15"/>
      <c r="O541" s="15">
        <v>0</v>
      </c>
      <c r="P541" s="42"/>
      <c r="Q541" s="39"/>
    </row>
    <row r="542" spans="1:17" s="3" customFormat="1" ht="13.5" customHeight="1" x14ac:dyDescent="0.15">
      <c r="A542" s="15" t="s">
        <v>224</v>
      </c>
      <c r="B542" s="16" t="s">
        <v>4</v>
      </c>
      <c r="C542" s="15">
        <f t="shared" si="21"/>
        <v>1500873</v>
      </c>
      <c r="D542" s="19"/>
      <c r="E542" s="15">
        <v>301211</v>
      </c>
      <c r="F542" s="19"/>
      <c r="G542" s="15">
        <v>112447</v>
      </c>
      <c r="H542" s="19"/>
      <c r="I542" s="15">
        <v>18629</v>
      </c>
      <c r="J542" s="15"/>
      <c r="K542" s="15">
        <v>1066545</v>
      </c>
      <c r="L542" s="15"/>
      <c r="M542" s="15">
        <v>1879</v>
      </c>
      <c r="N542" s="15"/>
      <c r="O542" s="15">
        <v>162</v>
      </c>
      <c r="P542" s="42"/>
      <c r="Q542" s="39"/>
    </row>
    <row r="543" spans="1:17" s="3" customFormat="1" ht="13.5" customHeight="1" x14ac:dyDescent="0.15">
      <c r="A543" s="15" t="s">
        <v>79</v>
      </c>
      <c r="B543" s="16" t="s">
        <v>4</v>
      </c>
      <c r="C543" s="15">
        <f t="shared" si="21"/>
        <v>251178</v>
      </c>
      <c r="D543" s="19"/>
      <c r="E543" s="15">
        <v>165733</v>
      </c>
      <c r="F543" s="19"/>
      <c r="G543" s="15">
        <v>69395</v>
      </c>
      <c r="H543" s="19"/>
      <c r="I543" s="15">
        <v>0</v>
      </c>
      <c r="J543" s="15"/>
      <c r="K543" s="15">
        <v>8850</v>
      </c>
      <c r="L543" s="15"/>
      <c r="M543" s="15">
        <v>7200</v>
      </c>
      <c r="N543" s="15"/>
      <c r="O543" s="15">
        <v>0</v>
      </c>
      <c r="P543" s="42"/>
      <c r="Q543" s="39"/>
    </row>
    <row r="544" spans="1:17" s="3" customFormat="1" ht="13.5" customHeight="1" x14ac:dyDescent="0.15">
      <c r="A544" s="15" t="s">
        <v>80</v>
      </c>
      <c r="B544" s="16" t="s">
        <v>4</v>
      </c>
      <c r="C544" s="15">
        <f t="shared" si="21"/>
        <v>270354</v>
      </c>
      <c r="D544" s="19"/>
      <c r="E544" s="15">
        <v>61154</v>
      </c>
      <c r="F544" s="19"/>
      <c r="G544" s="15">
        <v>23121</v>
      </c>
      <c r="H544" s="19"/>
      <c r="I544" s="15">
        <v>93254</v>
      </c>
      <c r="J544" s="15"/>
      <c r="K544" s="15">
        <v>84960</v>
      </c>
      <c r="L544" s="15"/>
      <c r="M544" s="15">
        <v>7865</v>
      </c>
      <c r="N544" s="15"/>
      <c r="O544" s="15">
        <v>0</v>
      </c>
      <c r="P544" s="42"/>
      <c r="Q544" s="39"/>
    </row>
    <row r="545" spans="1:17" s="3" customFormat="1" ht="13.5" customHeight="1" x14ac:dyDescent="0.15">
      <c r="A545" s="15" t="s">
        <v>198</v>
      </c>
      <c r="B545" s="16"/>
      <c r="C545" s="15">
        <f t="shared" si="21"/>
        <v>130638</v>
      </c>
      <c r="D545" s="19"/>
      <c r="E545" s="15">
        <v>62270</v>
      </c>
      <c r="F545" s="19"/>
      <c r="G545" s="15">
        <v>10383</v>
      </c>
      <c r="H545" s="19"/>
      <c r="I545" s="15">
        <v>9379</v>
      </c>
      <c r="J545" s="15"/>
      <c r="K545" s="15">
        <v>42344</v>
      </c>
      <c r="L545" s="15"/>
      <c r="M545" s="15">
        <v>6262</v>
      </c>
      <c r="N545" s="15"/>
      <c r="O545" s="15">
        <v>0</v>
      </c>
      <c r="P545" s="42"/>
      <c r="Q545" s="39"/>
    </row>
    <row r="546" spans="1:17" s="3" customFormat="1" ht="13.5" customHeight="1" x14ac:dyDescent="0.15">
      <c r="A546" s="15" t="s">
        <v>81</v>
      </c>
      <c r="B546" s="16" t="s">
        <v>4</v>
      </c>
      <c r="C546" s="15">
        <f t="shared" si="21"/>
        <v>41394</v>
      </c>
      <c r="D546" s="19"/>
      <c r="E546" s="15">
        <v>14130</v>
      </c>
      <c r="F546" s="19"/>
      <c r="G546" s="15">
        <v>1285</v>
      </c>
      <c r="H546" s="19"/>
      <c r="I546" s="15">
        <v>12523</v>
      </c>
      <c r="J546" s="15"/>
      <c r="K546" s="15">
        <v>13003</v>
      </c>
      <c r="L546" s="15"/>
      <c r="M546" s="15">
        <v>0</v>
      </c>
      <c r="N546" s="15"/>
      <c r="O546" s="15">
        <v>453</v>
      </c>
      <c r="P546" s="42"/>
      <c r="Q546" s="39"/>
    </row>
    <row r="547" spans="1:17" s="3" customFormat="1" ht="13.5" customHeight="1" x14ac:dyDescent="0.15">
      <c r="A547" s="15" t="s">
        <v>82</v>
      </c>
      <c r="B547" s="16"/>
      <c r="C547" s="17">
        <f t="shared" si="21"/>
        <v>2537</v>
      </c>
      <c r="D547" s="19"/>
      <c r="E547" s="17">
        <v>0</v>
      </c>
      <c r="F547" s="19"/>
      <c r="G547" s="17">
        <v>0</v>
      </c>
      <c r="H547" s="19"/>
      <c r="I547" s="17">
        <v>0</v>
      </c>
      <c r="J547" s="15"/>
      <c r="K547" s="20">
        <v>2537</v>
      </c>
      <c r="L547" s="15"/>
      <c r="M547" s="20">
        <v>0</v>
      </c>
      <c r="N547" s="15"/>
      <c r="O547" s="20">
        <v>0</v>
      </c>
      <c r="P547" s="42"/>
      <c r="Q547" s="39"/>
    </row>
    <row r="548" spans="1:17" s="3" customFormat="1" ht="13.5" customHeight="1" x14ac:dyDescent="0.15">
      <c r="A548" s="15" t="s">
        <v>107</v>
      </c>
      <c r="B548" s="16" t="s">
        <v>4</v>
      </c>
      <c r="C548" s="17">
        <f>SUM(C530:C547)</f>
        <v>6306012</v>
      </c>
      <c r="D548" s="19"/>
      <c r="E548" s="17">
        <f>SUM(E530:E547)</f>
        <v>1465471</v>
      </c>
      <c r="F548" s="19"/>
      <c r="G548" s="17">
        <f>SUM(G530:G547)</f>
        <v>501551</v>
      </c>
      <c r="H548" s="19"/>
      <c r="I548" s="17">
        <f>SUM(I530:I547)</f>
        <v>366264</v>
      </c>
      <c r="J548" s="15"/>
      <c r="K548" s="17">
        <f>SUM(K530:K547)</f>
        <v>3552118</v>
      </c>
      <c r="L548" s="15"/>
      <c r="M548" s="17">
        <f>SUM(M530:M547)</f>
        <v>419893</v>
      </c>
      <c r="N548" s="15"/>
      <c r="O548" s="17">
        <f>SUM(O530:O547)</f>
        <v>715</v>
      </c>
      <c r="P548" s="42"/>
      <c r="Q548" s="39"/>
    </row>
    <row r="549" spans="1:17" s="3" customFormat="1" ht="13.5" customHeight="1" x14ac:dyDescent="0.15">
      <c r="A549" s="15"/>
      <c r="B549" s="16" t="s">
        <v>4</v>
      </c>
      <c r="C549" s="15"/>
      <c r="D549" s="19"/>
      <c r="E549" s="15"/>
      <c r="F549" s="19"/>
      <c r="G549" s="15"/>
      <c r="H549" s="19"/>
      <c r="I549" s="15"/>
      <c r="J549" s="15"/>
      <c r="K549" s="15"/>
      <c r="L549" s="15"/>
      <c r="M549" s="15"/>
      <c r="N549" s="15"/>
      <c r="O549" s="15"/>
      <c r="P549" s="42"/>
      <c r="Q549" s="39"/>
    </row>
    <row r="550" spans="1:17" s="3" customFormat="1" ht="13.5" customHeight="1" x14ac:dyDescent="0.15">
      <c r="A550" s="15" t="s">
        <v>108</v>
      </c>
      <c r="B550" s="22" t="s">
        <v>4</v>
      </c>
      <c r="C550" s="17">
        <f>SUM(E550:O550)</f>
        <v>16395980</v>
      </c>
      <c r="D550" s="19"/>
      <c r="E550" s="17">
        <f>E496+E501+E548+E527+E505+E507+E517+E513+E523+E515+E503+E521+E519+E509+E511</f>
        <v>3232374</v>
      </c>
      <c r="F550" s="19"/>
      <c r="G550" s="17">
        <f>G496+G501+G548+G527+G505+G507+G517+G513+G523+G515+G503+G521+G519+G509+G511</f>
        <v>1155339</v>
      </c>
      <c r="H550" s="19"/>
      <c r="I550" s="17">
        <f>I496+I501+I548+I527+I505+I507+I517+I513+I523+I515+I503+I521+I519+I509+I511</f>
        <v>498775</v>
      </c>
      <c r="J550" s="19"/>
      <c r="K550" s="17">
        <f>K496+K501+K548+K527+K505+K507+K517+K513+K523+K515+K503+K521+K519+K509+K511</f>
        <v>9037882</v>
      </c>
      <c r="L550" s="17"/>
      <c r="M550" s="17">
        <f>M496+M501+M548+M527+M505+M507+M517+M513+M523+M515+M503+M521+M519+M509+M511</f>
        <v>2464949</v>
      </c>
      <c r="N550" s="19"/>
      <c r="O550" s="17">
        <f>O496+O501+O548+O527+O505+O507+O517+O513+O523+O515+O503+O521+O519+O509+O511</f>
        <v>6661</v>
      </c>
      <c r="P550" s="42"/>
      <c r="Q550" s="39"/>
    </row>
    <row r="551" spans="1:17" s="3" customFormat="1" ht="13.5" customHeight="1" x14ac:dyDescent="0.15">
      <c r="A551" s="15"/>
      <c r="B551" s="16" t="s">
        <v>4</v>
      </c>
      <c r="C551" s="15"/>
      <c r="D551" s="19"/>
      <c r="E551" s="15"/>
      <c r="F551" s="19"/>
      <c r="G551" s="15"/>
      <c r="H551" s="19"/>
      <c r="I551" s="15"/>
      <c r="J551" s="15"/>
      <c r="K551" s="15"/>
      <c r="L551" s="15"/>
      <c r="M551" s="15"/>
      <c r="N551" s="15"/>
      <c r="O551" s="15"/>
      <c r="P551" s="42"/>
      <c r="Q551" s="39"/>
    </row>
    <row r="552" spans="1:17" s="3" customFormat="1" ht="13.5" customHeight="1" x14ac:dyDescent="0.15">
      <c r="A552" s="15" t="s">
        <v>132</v>
      </c>
      <c r="B552" s="16" t="s">
        <v>4</v>
      </c>
      <c r="C552" s="15" t="s">
        <v>4</v>
      </c>
      <c r="D552" s="19"/>
      <c r="E552" s="15" t="s">
        <v>4</v>
      </c>
      <c r="F552" s="19"/>
      <c r="G552" s="15" t="s">
        <v>4</v>
      </c>
      <c r="H552" s="19"/>
      <c r="I552" s="15" t="s">
        <v>4</v>
      </c>
      <c r="J552" s="15"/>
      <c r="K552" s="15"/>
      <c r="L552" s="15"/>
      <c r="M552" s="15" t="s">
        <v>4</v>
      </c>
      <c r="N552" s="15"/>
      <c r="O552" s="15" t="s">
        <v>4</v>
      </c>
      <c r="P552" s="42"/>
      <c r="Q552" s="39"/>
    </row>
    <row r="553" spans="1:17" s="3" customFormat="1" ht="13.5" customHeight="1" x14ac:dyDescent="0.15">
      <c r="A553" s="15"/>
      <c r="B553" s="16"/>
      <c r="C553" s="15"/>
      <c r="D553" s="19"/>
      <c r="E553" s="15"/>
      <c r="F553" s="19"/>
      <c r="G553" s="15"/>
      <c r="H553" s="19"/>
      <c r="I553" s="15"/>
      <c r="J553" s="15"/>
      <c r="K553" s="15"/>
      <c r="L553" s="15"/>
      <c r="M553" s="15"/>
      <c r="N553" s="15"/>
      <c r="O553" s="15"/>
      <c r="P553" s="42"/>
      <c r="Q553" s="39"/>
    </row>
    <row r="554" spans="1:17" s="3" customFormat="1" ht="13.5" customHeight="1" x14ac:dyDescent="0.15">
      <c r="A554" s="15" t="s">
        <v>299</v>
      </c>
      <c r="B554" s="16"/>
      <c r="C554" s="17">
        <f>SUM(E554:O554)</f>
        <v>85787</v>
      </c>
      <c r="D554" s="19"/>
      <c r="E554" s="17">
        <v>80170</v>
      </c>
      <c r="F554" s="19"/>
      <c r="G554" s="17">
        <v>0</v>
      </c>
      <c r="H554" s="19"/>
      <c r="I554" s="17">
        <v>0</v>
      </c>
      <c r="J554" s="15"/>
      <c r="K554" s="17">
        <v>0</v>
      </c>
      <c r="L554" s="15"/>
      <c r="M554" s="20">
        <v>0</v>
      </c>
      <c r="N554" s="15"/>
      <c r="O554" s="20">
        <v>5617</v>
      </c>
      <c r="P554" s="42"/>
      <c r="Q554" s="39"/>
    </row>
    <row r="555" spans="1:17" s="3" customFormat="1" ht="13.5" customHeight="1" x14ac:dyDescent="0.15">
      <c r="A555" s="15"/>
      <c r="B555" s="16"/>
      <c r="C555" s="15"/>
      <c r="D555" s="19"/>
      <c r="E555" s="15"/>
      <c r="F555" s="19"/>
      <c r="G555" s="15"/>
      <c r="H555" s="19"/>
      <c r="I555" s="15"/>
      <c r="J555" s="15"/>
      <c r="K555" s="15"/>
      <c r="L555" s="15"/>
      <c r="M555" s="15"/>
      <c r="N555" s="15"/>
      <c r="O555" s="15"/>
      <c r="P555" s="42"/>
      <c r="Q555" s="39"/>
    </row>
    <row r="556" spans="1:17" s="3" customFormat="1" ht="13.5" customHeight="1" x14ac:dyDescent="0.15">
      <c r="A556" s="15" t="s">
        <v>333</v>
      </c>
      <c r="B556" s="16" t="s">
        <v>4</v>
      </c>
      <c r="C556" s="17">
        <f>SUM(E556:O556)</f>
        <v>885216</v>
      </c>
      <c r="D556" s="19"/>
      <c r="E556" s="17">
        <v>393817</v>
      </c>
      <c r="F556" s="19"/>
      <c r="G556" s="17">
        <v>105133</v>
      </c>
      <c r="H556" s="19"/>
      <c r="I556" s="17">
        <v>17082</v>
      </c>
      <c r="J556" s="15"/>
      <c r="K556" s="17">
        <v>369084</v>
      </c>
      <c r="L556" s="15"/>
      <c r="M556" s="20">
        <v>0</v>
      </c>
      <c r="N556" s="15"/>
      <c r="O556" s="20">
        <v>100</v>
      </c>
      <c r="P556" s="42"/>
      <c r="Q556" s="39"/>
    </row>
    <row r="557" spans="1:17" s="3" customFormat="1" ht="13.5" customHeight="1" x14ac:dyDescent="0.15">
      <c r="A557" s="15"/>
      <c r="B557" s="16"/>
      <c r="C557" s="19"/>
      <c r="D557" s="19"/>
      <c r="E557" s="19"/>
      <c r="F557" s="19"/>
      <c r="G557" s="19"/>
      <c r="H557" s="19"/>
      <c r="I557" s="19"/>
      <c r="J557" s="15"/>
      <c r="K557" s="15"/>
      <c r="L557" s="15"/>
      <c r="M557" s="19"/>
      <c r="N557" s="15"/>
      <c r="O557" s="19"/>
      <c r="P557" s="42"/>
      <c r="Q557" s="39"/>
    </row>
    <row r="558" spans="1:17" s="3" customFormat="1" ht="13.5" customHeight="1" x14ac:dyDescent="0.15">
      <c r="A558" s="15" t="s">
        <v>329</v>
      </c>
      <c r="B558" s="16" t="s">
        <v>4</v>
      </c>
      <c r="C558" s="17">
        <f>SUM(E558:O558)</f>
        <v>3589</v>
      </c>
      <c r="D558" s="19"/>
      <c r="E558" s="17">
        <v>3531</v>
      </c>
      <c r="F558" s="19"/>
      <c r="G558" s="17">
        <v>0</v>
      </c>
      <c r="H558" s="19"/>
      <c r="I558" s="17">
        <v>0</v>
      </c>
      <c r="J558" s="15"/>
      <c r="K558" s="17">
        <v>-173</v>
      </c>
      <c r="L558" s="15"/>
      <c r="M558" s="20">
        <v>0</v>
      </c>
      <c r="N558" s="15"/>
      <c r="O558" s="20">
        <v>231</v>
      </c>
      <c r="P558" s="42"/>
      <c r="Q558" s="39"/>
    </row>
    <row r="559" spans="1:17" s="3" customFormat="1" ht="13.5" customHeight="1" x14ac:dyDescent="0.15">
      <c r="A559" s="15"/>
      <c r="B559" s="16" t="s">
        <v>4</v>
      </c>
      <c r="C559" s="15"/>
      <c r="D559" s="19"/>
      <c r="E559" s="15"/>
      <c r="F559" s="19"/>
      <c r="G559" s="15"/>
      <c r="H559" s="19"/>
      <c r="I559" s="15"/>
      <c r="J559" s="15"/>
      <c r="K559" s="15"/>
      <c r="L559" s="15"/>
      <c r="M559" s="15"/>
      <c r="N559" s="15"/>
      <c r="O559" s="15"/>
      <c r="P559" s="42"/>
      <c r="Q559" s="39"/>
    </row>
    <row r="560" spans="1:17" s="3" customFormat="1" ht="13.5" customHeight="1" x14ac:dyDescent="0.15">
      <c r="A560" s="15" t="s">
        <v>83</v>
      </c>
      <c r="B560" s="16" t="s">
        <v>4</v>
      </c>
      <c r="C560" s="17">
        <f>SUM(E560:O560)</f>
        <v>1598</v>
      </c>
      <c r="D560" s="19"/>
      <c r="E560" s="17">
        <v>1498</v>
      </c>
      <c r="F560" s="19"/>
      <c r="G560" s="17">
        <v>0</v>
      </c>
      <c r="H560" s="19"/>
      <c r="I560" s="17">
        <v>0</v>
      </c>
      <c r="J560" s="15"/>
      <c r="K560" s="17">
        <v>0</v>
      </c>
      <c r="L560" s="15"/>
      <c r="M560" s="20">
        <v>0</v>
      </c>
      <c r="N560" s="15"/>
      <c r="O560" s="20">
        <v>100</v>
      </c>
      <c r="P560" s="42"/>
      <c r="Q560" s="39"/>
    </row>
    <row r="561" spans="1:17" s="3" customFormat="1" ht="13.5" customHeight="1" x14ac:dyDescent="0.15">
      <c r="A561" s="15"/>
      <c r="B561" s="16"/>
      <c r="C561" s="19"/>
      <c r="D561" s="19"/>
      <c r="E561" s="19"/>
      <c r="F561" s="19"/>
      <c r="G561" s="19"/>
      <c r="H561" s="19"/>
      <c r="I561" s="19"/>
      <c r="J561" s="15"/>
      <c r="K561" s="19"/>
      <c r="L561" s="15"/>
      <c r="M561" s="19"/>
      <c r="N561" s="15"/>
      <c r="O561" s="19"/>
      <c r="P561" s="42"/>
      <c r="Q561" s="39"/>
    </row>
    <row r="562" spans="1:17" s="3" customFormat="1" ht="13.5" customHeight="1" x14ac:dyDescent="0.15">
      <c r="A562" s="15" t="s">
        <v>233</v>
      </c>
      <c r="B562" s="16" t="s">
        <v>4</v>
      </c>
      <c r="C562" s="17">
        <f>SUM(E562:O562)</f>
        <v>42981</v>
      </c>
      <c r="D562" s="19"/>
      <c r="E562" s="17">
        <v>0</v>
      </c>
      <c r="F562" s="19"/>
      <c r="G562" s="17">
        <v>0</v>
      </c>
      <c r="H562" s="19"/>
      <c r="I562" s="17">
        <v>0</v>
      </c>
      <c r="J562" s="15"/>
      <c r="K562" s="17">
        <v>42981</v>
      </c>
      <c r="L562" s="15"/>
      <c r="M562" s="20">
        <v>0</v>
      </c>
      <c r="N562" s="15"/>
      <c r="O562" s="20">
        <v>0</v>
      </c>
      <c r="P562" s="42"/>
      <c r="Q562" s="39"/>
    </row>
    <row r="563" spans="1:17" s="3" customFormat="1" ht="13.5" customHeight="1" x14ac:dyDescent="0.15">
      <c r="A563" s="15"/>
      <c r="B563" s="16"/>
      <c r="C563" s="19"/>
      <c r="D563" s="19"/>
      <c r="E563" s="19"/>
      <c r="F563" s="19"/>
      <c r="G563" s="19"/>
      <c r="H563" s="19"/>
      <c r="I563" s="19"/>
      <c r="J563" s="15"/>
      <c r="K563" s="19"/>
      <c r="L563" s="15"/>
      <c r="M563" s="19"/>
      <c r="N563" s="15"/>
      <c r="O563" s="19"/>
      <c r="P563" s="42"/>
      <c r="Q563" s="39"/>
    </row>
    <row r="564" spans="1:17" s="3" customFormat="1" ht="13.5" customHeight="1" x14ac:dyDescent="0.15">
      <c r="A564" s="15" t="s">
        <v>182</v>
      </c>
      <c r="B564" s="16"/>
      <c r="C564" s="17">
        <f>SUM(E564:O564)</f>
        <v>528646</v>
      </c>
      <c r="D564" s="19"/>
      <c r="E564" s="17">
        <v>130535</v>
      </c>
      <c r="F564" s="19"/>
      <c r="G564" s="17">
        <v>0</v>
      </c>
      <c r="H564" s="19"/>
      <c r="I564" s="17">
        <v>32194</v>
      </c>
      <c r="J564" s="15"/>
      <c r="K564" s="17">
        <v>315701</v>
      </c>
      <c r="L564" s="15"/>
      <c r="M564" s="20">
        <v>0</v>
      </c>
      <c r="N564" s="15"/>
      <c r="O564" s="20">
        <v>50216</v>
      </c>
      <c r="P564" s="42"/>
      <c r="Q564" s="39"/>
    </row>
    <row r="565" spans="1:17" s="3" customFormat="1" ht="13.5" customHeight="1" x14ac:dyDescent="0.15">
      <c r="A565" s="15"/>
      <c r="B565" s="16" t="s">
        <v>4</v>
      </c>
      <c r="C565" s="15"/>
      <c r="D565" s="19"/>
      <c r="E565" s="15"/>
      <c r="F565" s="19"/>
      <c r="G565" s="15"/>
      <c r="H565" s="19"/>
      <c r="I565" s="15"/>
      <c r="J565" s="15"/>
      <c r="K565" s="15"/>
      <c r="L565" s="15"/>
      <c r="M565" s="15"/>
      <c r="N565" s="15"/>
      <c r="O565" s="15"/>
      <c r="P565" s="42"/>
      <c r="Q565" s="39"/>
    </row>
    <row r="566" spans="1:17" s="3" customFormat="1" ht="13.5" customHeight="1" x14ac:dyDescent="0.15">
      <c r="A566" s="15" t="s">
        <v>15</v>
      </c>
      <c r="B566" s="16" t="s">
        <v>4</v>
      </c>
      <c r="C566" s="15"/>
      <c r="D566" s="19"/>
      <c r="E566" s="15"/>
      <c r="F566" s="19"/>
      <c r="G566" s="15"/>
      <c r="H566" s="19"/>
      <c r="I566" s="15"/>
      <c r="J566" s="15"/>
      <c r="K566" s="15"/>
      <c r="L566" s="15"/>
      <c r="M566" s="15"/>
      <c r="N566" s="15"/>
      <c r="O566" s="15"/>
      <c r="P566" s="42"/>
      <c r="Q566" s="39"/>
    </row>
    <row r="567" spans="1:17" s="3" customFormat="1" ht="13.5" customHeight="1" x14ac:dyDescent="0.15">
      <c r="A567" s="15" t="s">
        <v>84</v>
      </c>
      <c r="B567" s="16" t="s">
        <v>4</v>
      </c>
      <c r="C567" s="17">
        <f>SUM(E567:O567)</f>
        <v>457967</v>
      </c>
      <c r="D567" s="19"/>
      <c r="E567" s="17">
        <v>180898</v>
      </c>
      <c r="F567" s="19"/>
      <c r="G567" s="17">
        <v>37829</v>
      </c>
      <c r="H567" s="19"/>
      <c r="I567" s="17">
        <v>28218</v>
      </c>
      <c r="J567" s="15"/>
      <c r="K567" s="17">
        <v>205320</v>
      </c>
      <c r="L567" s="15"/>
      <c r="M567" s="20">
        <v>5702</v>
      </c>
      <c r="N567" s="15"/>
      <c r="O567" s="20">
        <v>0</v>
      </c>
      <c r="P567" s="42"/>
      <c r="Q567" s="39"/>
    </row>
    <row r="568" spans="1:17" s="3" customFormat="1" ht="13.5" customHeight="1" x14ac:dyDescent="0.15">
      <c r="A568" s="15"/>
      <c r="B568" s="16" t="s">
        <v>4</v>
      </c>
      <c r="C568" s="15"/>
      <c r="D568" s="19"/>
      <c r="E568" s="15"/>
      <c r="F568" s="19"/>
      <c r="G568" s="15"/>
      <c r="H568" s="19"/>
      <c r="I568" s="15"/>
      <c r="J568" s="15"/>
      <c r="K568" s="15"/>
      <c r="L568" s="15"/>
      <c r="M568" s="15"/>
      <c r="N568" s="15"/>
      <c r="O568" s="15"/>
      <c r="P568" s="42"/>
      <c r="Q568" s="39"/>
    </row>
    <row r="569" spans="1:17" s="3" customFormat="1" ht="13.5" customHeight="1" x14ac:dyDescent="0.15">
      <c r="A569" s="15" t="s">
        <v>16</v>
      </c>
      <c r="B569" s="16" t="s">
        <v>4</v>
      </c>
      <c r="C569" s="15"/>
      <c r="D569" s="19"/>
      <c r="E569" s="15"/>
      <c r="F569" s="19"/>
      <c r="G569" s="15"/>
      <c r="H569" s="19"/>
      <c r="I569" s="15"/>
      <c r="J569" s="15"/>
      <c r="K569" s="15"/>
      <c r="L569" s="15"/>
      <c r="M569" s="15"/>
      <c r="N569" s="15"/>
      <c r="O569" s="15"/>
      <c r="P569" s="42"/>
      <c r="Q569" s="39"/>
    </row>
    <row r="570" spans="1:17" s="3" customFormat="1" ht="13.5" customHeight="1" x14ac:dyDescent="0.15">
      <c r="A570" s="15" t="s">
        <v>76</v>
      </c>
      <c r="B570" s="16"/>
      <c r="C570" s="15">
        <f t="shared" ref="C570:C591" si="22">SUM(E570:O570)</f>
        <v>157</v>
      </c>
      <c r="D570" s="19"/>
      <c r="E570" s="15">
        <v>0</v>
      </c>
      <c r="F570" s="19"/>
      <c r="G570" s="15">
        <v>0</v>
      </c>
      <c r="H570" s="19"/>
      <c r="I570" s="15">
        <v>0</v>
      </c>
      <c r="J570" s="15"/>
      <c r="K570" s="15">
        <v>157</v>
      </c>
      <c r="L570" s="15"/>
      <c r="M570" s="15">
        <v>0</v>
      </c>
      <c r="N570" s="15"/>
      <c r="O570" s="15">
        <v>0</v>
      </c>
      <c r="P570" s="42"/>
      <c r="Q570" s="39"/>
    </row>
    <row r="571" spans="1:17" s="3" customFormat="1" ht="13.5" customHeight="1" x14ac:dyDescent="0.15">
      <c r="A571" s="15" t="s">
        <v>203</v>
      </c>
      <c r="B571" s="16"/>
      <c r="C571" s="15">
        <f t="shared" si="22"/>
        <v>224831</v>
      </c>
      <c r="D571" s="19"/>
      <c r="E571" s="15">
        <v>151828</v>
      </c>
      <c r="F571" s="19"/>
      <c r="G571" s="15">
        <v>68851</v>
      </c>
      <c r="H571" s="19"/>
      <c r="I571" s="15">
        <v>1647</v>
      </c>
      <c r="J571" s="15"/>
      <c r="K571" s="15">
        <v>2505</v>
      </c>
      <c r="L571" s="15"/>
      <c r="M571" s="15">
        <v>0</v>
      </c>
      <c r="N571" s="15"/>
      <c r="O571" s="15">
        <v>0</v>
      </c>
      <c r="P571" s="42"/>
      <c r="Q571" s="39"/>
    </row>
    <row r="572" spans="1:17" s="3" customFormat="1" ht="13.5" customHeight="1" x14ac:dyDescent="0.15">
      <c r="A572" s="15" t="s">
        <v>176</v>
      </c>
      <c r="B572" s="16"/>
      <c r="C572" s="15">
        <f t="shared" si="22"/>
        <v>869223</v>
      </c>
      <c r="D572" s="19"/>
      <c r="E572" s="15">
        <v>409290</v>
      </c>
      <c r="F572" s="19"/>
      <c r="G572" s="15">
        <v>138081</v>
      </c>
      <c r="H572" s="19"/>
      <c r="I572" s="15">
        <v>23768</v>
      </c>
      <c r="J572" s="15"/>
      <c r="K572" s="15">
        <v>296791</v>
      </c>
      <c r="L572" s="15"/>
      <c r="M572" s="15">
        <v>1293</v>
      </c>
      <c r="N572" s="15"/>
      <c r="O572" s="15">
        <v>0</v>
      </c>
      <c r="P572" s="42"/>
      <c r="Q572" s="39"/>
    </row>
    <row r="573" spans="1:17" s="3" customFormat="1" ht="13.5" customHeight="1" x14ac:dyDescent="0.15">
      <c r="A573" s="15" t="s">
        <v>161</v>
      </c>
      <c r="B573" s="16"/>
      <c r="C573" s="15">
        <f t="shared" si="22"/>
        <v>121619</v>
      </c>
      <c r="D573" s="19"/>
      <c r="E573" s="15">
        <v>0</v>
      </c>
      <c r="F573" s="19"/>
      <c r="G573" s="15">
        <v>0</v>
      </c>
      <c r="H573" s="19"/>
      <c r="I573" s="15">
        <v>68277</v>
      </c>
      <c r="J573" s="15"/>
      <c r="K573" s="15">
        <v>53342</v>
      </c>
      <c r="L573" s="15"/>
      <c r="M573" s="15">
        <v>0</v>
      </c>
      <c r="N573" s="15"/>
      <c r="O573" s="15">
        <v>0</v>
      </c>
      <c r="P573" s="42"/>
      <c r="Q573" s="39"/>
    </row>
    <row r="574" spans="1:17" s="3" customFormat="1" ht="13.5" customHeight="1" x14ac:dyDescent="0.15">
      <c r="A574" s="15" t="s">
        <v>334</v>
      </c>
      <c r="B574" s="16" t="s">
        <v>4</v>
      </c>
      <c r="C574" s="15">
        <f t="shared" si="22"/>
        <v>19390</v>
      </c>
      <c r="D574" s="19"/>
      <c r="E574" s="15">
        <v>0</v>
      </c>
      <c r="F574" s="19"/>
      <c r="G574" s="15">
        <v>0</v>
      </c>
      <c r="H574" s="19"/>
      <c r="I574" s="15">
        <v>0</v>
      </c>
      <c r="J574" s="15"/>
      <c r="K574" s="15">
        <v>14400</v>
      </c>
      <c r="L574" s="15"/>
      <c r="M574" s="15">
        <v>4990</v>
      </c>
      <c r="N574" s="15"/>
      <c r="O574" s="15">
        <v>0</v>
      </c>
      <c r="P574" s="42"/>
      <c r="Q574" s="39"/>
    </row>
    <row r="575" spans="1:17" s="3" customFormat="1" ht="13.5" customHeight="1" x14ac:dyDescent="0.15">
      <c r="A575" s="15" t="s">
        <v>87</v>
      </c>
      <c r="B575" s="16"/>
      <c r="C575" s="15">
        <f t="shared" si="22"/>
        <v>76183</v>
      </c>
      <c r="D575" s="19"/>
      <c r="E575" s="15">
        <v>8942</v>
      </c>
      <c r="F575" s="19"/>
      <c r="G575" s="15">
        <v>143</v>
      </c>
      <c r="H575" s="19"/>
      <c r="I575" s="15">
        <v>10564</v>
      </c>
      <c r="J575" s="15"/>
      <c r="K575" s="15">
        <v>56534</v>
      </c>
      <c r="L575" s="15"/>
      <c r="M575" s="15">
        <v>0</v>
      </c>
      <c r="N575" s="15"/>
      <c r="O575" s="15">
        <v>0</v>
      </c>
      <c r="P575" s="42"/>
      <c r="Q575" s="39"/>
    </row>
    <row r="576" spans="1:17" s="3" customFormat="1" ht="13.5" customHeight="1" x14ac:dyDescent="0.15">
      <c r="A576" s="15" t="s">
        <v>300</v>
      </c>
      <c r="B576" s="16"/>
      <c r="C576" s="15">
        <f t="shared" si="22"/>
        <v>596661</v>
      </c>
      <c r="D576" s="19"/>
      <c r="E576" s="15">
        <v>348426</v>
      </c>
      <c r="F576" s="19"/>
      <c r="G576" s="15">
        <v>154040</v>
      </c>
      <c r="H576" s="19"/>
      <c r="I576" s="15">
        <v>11321</v>
      </c>
      <c r="J576" s="15"/>
      <c r="K576" s="15">
        <v>81424</v>
      </c>
      <c r="L576" s="15"/>
      <c r="M576" s="15">
        <v>1450</v>
      </c>
      <c r="N576" s="15"/>
      <c r="O576" s="15">
        <v>0</v>
      </c>
      <c r="P576" s="42"/>
      <c r="Q576" s="39"/>
    </row>
    <row r="577" spans="1:17" s="3" customFormat="1" ht="13.5" customHeight="1" x14ac:dyDescent="0.15">
      <c r="A577" s="15" t="s">
        <v>223</v>
      </c>
      <c r="B577" s="16"/>
      <c r="C577" s="15">
        <f t="shared" si="22"/>
        <v>7117</v>
      </c>
      <c r="D577" s="19"/>
      <c r="E577" s="15">
        <v>0</v>
      </c>
      <c r="F577" s="19"/>
      <c r="G577" s="15">
        <v>0</v>
      </c>
      <c r="H577" s="19"/>
      <c r="I577" s="15">
        <v>0</v>
      </c>
      <c r="J577" s="15"/>
      <c r="K577" s="15">
        <v>3817</v>
      </c>
      <c r="L577" s="15"/>
      <c r="M577" s="15">
        <v>3300</v>
      </c>
      <c r="N577" s="15"/>
      <c r="O577" s="15">
        <v>0</v>
      </c>
      <c r="P577" s="42"/>
      <c r="Q577" s="39"/>
    </row>
    <row r="578" spans="1:17" s="3" customFormat="1" ht="13.5" customHeight="1" x14ac:dyDescent="0.15">
      <c r="A578" s="15" t="s">
        <v>85</v>
      </c>
      <c r="B578" s="16" t="s">
        <v>4</v>
      </c>
      <c r="C578" s="15">
        <f t="shared" si="22"/>
        <v>51337</v>
      </c>
      <c r="D578" s="19"/>
      <c r="E578" s="15">
        <v>20263</v>
      </c>
      <c r="F578" s="19"/>
      <c r="G578" s="15">
        <v>3992</v>
      </c>
      <c r="H578" s="19"/>
      <c r="I578" s="15">
        <v>0</v>
      </c>
      <c r="J578" s="15"/>
      <c r="K578" s="15">
        <v>27082</v>
      </c>
      <c r="L578" s="15"/>
      <c r="M578" s="15">
        <v>0</v>
      </c>
      <c r="N578" s="15"/>
      <c r="O578" s="15">
        <v>0</v>
      </c>
      <c r="P578" s="42"/>
      <c r="Q578" s="39"/>
    </row>
    <row r="579" spans="1:17" s="3" customFormat="1" ht="13.5" customHeight="1" x14ac:dyDescent="0.15">
      <c r="A579" s="15" t="s">
        <v>335</v>
      </c>
      <c r="B579" s="16"/>
      <c r="C579" s="15">
        <f>SUM(E579:O579)</f>
        <v>50842</v>
      </c>
      <c r="D579" s="19"/>
      <c r="E579" s="15">
        <v>35168</v>
      </c>
      <c r="F579" s="19"/>
      <c r="G579" s="15">
        <v>15650</v>
      </c>
      <c r="H579" s="19"/>
      <c r="I579" s="15">
        <v>0</v>
      </c>
      <c r="J579" s="15"/>
      <c r="K579" s="15">
        <v>24</v>
      </c>
      <c r="L579" s="15"/>
      <c r="M579" s="15">
        <v>0</v>
      </c>
      <c r="N579" s="15"/>
      <c r="O579" s="15">
        <v>0</v>
      </c>
      <c r="P579" s="42"/>
      <c r="Q579" s="39"/>
    </row>
    <row r="580" spans="1:17" s="3" customFormat="1" ht="13.5" customHeight="1" x14ac:dyDescent="0.15">
      <c r="A580" s="15" t="s">
        <v>268</v>
      </c>
      <c r="B580" s="16"/>
      <c r="C580" s="15">
        <f t="shared" si="22"/>
        <v>37234</v>
      </c>
      <c r="D580" s="19"/>
      <c r="E580" s="15">
        <v>0</v>
      </c>
      <c r="F580" s="19"/>
      <c r="G580" s="15">
        <v>0</v>
      </c>
      <c r="H580" s="19"/>
      <c r="I580" s="15">
        <v>0</v>
      </c>
      <c r="J580" s="15"/>
      <c r="K580" s="15">
        <v>37234</v>
      </c>
      <c r="L580" s="15"/>
      <c r="M580" s="15">
        <v>0</v>
      </c>
      <c r="N580" s="15"/>
      <c r="O580" s="15">
        <v>0</v>
      </c>
      <c r="P580" s="42"/>
      <c r="Q580" s="39"/>
    </row>
    <row r="581" spans="1:17" s="3" customFormat="1" ht="13.5" customHeight="1" x14ac:dyDescent="0.15">
      <c r="A581" s="15" t="s">
        <v>306</v>
      </c>
      <c r="B581" s="16"/>
      <c r="C581" s="15">
        <f>SUM(E581:O581)</f>
        <v>13343</v>
      </c>
      <c r="D581" s="19"/>
      <c r="E581" s="15">
        <v>0</v>
      </c>
      <c r="F581" s="19"/>
      <c r="G581" s="15">
        <v>0</v>
      </c>
      <c r="H581" s="19"/>
      <c r="I581" s="15">
        <v>0</v>
      </c>
      <c r="J581" s="15"/>
      <c r="K581" s="15">
        <v>13343</v>
      </c>
      <c r="L581" s="15"/>
      <c r="M581" s="15">
        <v>0</v>
      </c>
      <c r="N581" s="15"/>
      <c r="O581" s="15">
        <v>0</v>
      </c>
      <c r="P581" s="42"/>
      <c r="Q581" s="39"/>
    </row>
    <row r="582" spans="1:17" s="3" customFormat="1" ht="13.5" customHeight="1" x14ac:dyDescent="0.15">
      <c r="A582" s="15" t="s">
        <v>305</v>
      </c>
      <c r="B582" s="16"/>
      <c r="C582" s="15">
        <f>SUM(E582:O582)</f>
        <v>61703</v>
      </c>
      <c r="D582" s="19"/>
      <c r="E582" s="15">
        <v>19575</v>
      </c>
      <c r="F582" s="19"/>
      <c r="G582" s="15">
        <v>106</v>
      </c>
      <c r="H582" s="19"/>
      <c r="I582" s="15">
        <v>0</v>
      </c>
      <c r="J582" s="15"/>
      <c r="K582" s="15">
        <v>36375</v>
      </c>
      <c r="L582" s="15"/>
      <c r="M582" s="15">
        <v>4919</v>
      </c>
      <c r="N582" s="15"/>
      <c r="O582" s="15">
        <v>728</v>
      </c>
      <c r="P582" s="42"/>
      <c r="Q582" s="39"/>
    </row>
    <row r="583" spans="1:17" s="3" customFormat="1" ht="13.5" customHeight="1" x14ac:dyDescent="0.15">
      <c r="A583" s="15" t="s">
        <v>301</v>
      </c>
      <c r="B583" s="16"/>
      <c r="C583" s="15">
        <f>SUM(E583:O583)</f>
        <v>74750</v>
      </c>
      <c r="D583" s="19"/>
      <c r="E583" s="15">
        <v>0</v>
      </c>
      <c r="F583" s="19"/>
      <c r="G583" s="15">
        <v>0</v>
      </c>
      <c r="H583" s="19"/>
      <c r="I583" s="15">
        <v>13507</v>
      </c>
      <c r="J583" s="15"/>
      <c r="K583" s="15">
        <v>59735</v>
      </c>
      <c r="L583" s="15"/>
      <c r="M583" s="15">
        <v>1508</v>
      </c>
      <c r="N583" s="15"/>
      <c r="O583" s="15">
        <v>0</v>
      </c>
      <c r="P583" s="42"/>
      <c r="Q583" s="39"/>
    </row>
    <row r="584" spans="1:17" s="3" customFormat="1" ht="13.5" customHeight="1" x14ac:dyDescent="0.15">
      <c r="A584" s="15" t="s">
        <v>303</v>
      </c>
      <c r="B584" s="16" t="s">
        <v>4</v>
      </c>
      <c r="C584" s="15">
        <f>SUM(E584:O584)</f>
        <v>5567</v>
      </c>
      <c r="D584" s="19"/>
      <c r="E584" s="15">
        <v>0</v>
      </c>
      <c r="F584" s="19"/>
      <c r="G584" s="15">
        <v>0</v>
      </c>
      <c r="H584" s="19"/>
      <c r="I584" s="15">
        <v>0</v>
      </c>
      <c r="J584" s="15"/>
      <c r="K584" s="15">
        <v>5567</v>
      </c>
      <c r="L584" s="15"/>
      <c r="M584" s="15">
        <v>0</v>
      </c>
      <c r="N584" s="15"/>
      <c r="O584" s="15">
        <v>0</v>
      </c>
      <c r="P584" s="42"/>
      <c r="Q584" s="39"/>
    </row>
    <row r="585" spans="1:17" s="3" customFormat="1" ht="13.5" customHeight="1" x14ac:dyDescent="0.15">
      <c r="A585" s="15" t="s">
        <v>356</v>
      </c>
      <c r="B585" s="16"/>
      <c r="C585" s="15">
        <f>SUM(E585:O585)</f>
        <v>210858</v>
      </c>
      <c r="D585" s="19"/>
      <c r="E585" s="15">
        <v>14054</v>
      </c>
      <c r="F585" s="19"/>
      <c r="G585" s="15">
        <v>0</v>
      </c>
      <c r="H585" s="19"/>
      <c r="I585" s="15">
        <v>956</v>
      </c>
      <c r="J585" s="15"/>
      <c r="K585" s="15">
        <v>195848</v>
      </c>
      <c r="L585" s="15"/>
      <c r="M585" s="15">
        <v>0</v>
      </c>
      <c r="N585" s="15"/>
      <c r="O585" s="15">
        <v>0</v>
      </c>
      <c r="P585" s="42"/>
      <c r="Q585" s="39"/>
    </row>
    <row r="586" spans="1:17" s="3" customFormat="1" ht="13.5" customHeight="1" x14ac:dyDescent="0.15">
      <c r="A586" s="15" t="s">
        <v>198</v>
      </c>
      <c r="B586" s="16"/>
      <c r="C586" s="15">
        <f t="shared" si="22"/>
        <v>9905</v>
      </c>
      <c r="D586" s="19"/>
      <c r="E586" s="15">
        <v>0</v>
      </c>
      <c r="F586" s="19"/>
      <c r="G586" s="15">
        <v>0</v>
      </c>
      <c r="H586" s="19"/>
      <c r="I586" s="15">
        <v>6603</v>
      </c>
      <c r="J586" s="15"/>
      <c r="K586" s="15">
        <v>3302</v>
      </c>
      <c r="L586" s="15"/>
      <c r="M586" s="15">
        <v>0</v>
      </c>
      <c r="N586" s="15"/>
      <c r="O586" s="15">
        <v>0</v>
      </c>
      <c r="P586" s="42"/>
      <c r="Q586" s="39"/>
    </row>
    <row r="587" spans="1:17" s="3" customFormat="1" ht="13.5" customHeight="1" x14ac:dyDescent="0.15">
      <c r="A587" s="15" t="s">
        <v>302</v>
      </c>
      <c r="B587" s="16" t="s">
        <v>4</v>
      </c>
      <c r="C587" s="15">
        <f>SUM(E587:O587)</f>
        <v>849715</v>
      </c>
      <c r="D587" s="19"/>
      <c r="E587" s="15">
        <v>39848</v>
      </c>
      <c r="F587" s="19"/>
      <c r="G587" s="15">
        <v>10603</v>
      </c>
      <c r="H587" s="19"/>
      <c r="I587" s="15">
        <v>30668</v>
      </c>
      <c r="J587" s="15"/>
      <c r="K587" s="15">
        <v>768596</v>
      </c>
      <c r="L587" s="15"/>
      <c r="M587" s="15">
        <v>0</v>
      </c>
      <c r="N587" s="15"/>
      <c r="O587" s="15">
        <v>0</v>
      </c>
      <c r="P587" s="42"/>
      <c r="Q587" s="39"/>
    </row>
    <row r="588" spans="1:17" s="3" customFormat="1" ht="13.5" customHeight="1" x14ac:dyDescent="0.15">
      <c r="A588" s="15" t="s">
        <v>304</v>
      </c>
      <c r="B588" s="16" t="s">
        <v>4</v>
      </c>
      <c r="C588" s="15">
        <f>SUM(E588:O588)</f>
        <v>104533</v>
      </c>
      <c r="D588" s="19"/>
      <c r="E588" s="15">
        <v>0</v>
      </c>
      <c r="F588" s="19"/>
      <c r="G588" s="15">
        <v>0</v>
      </c>
      <c r="H588" s="19"/>
      <c r="I588" s="15">
        <v>0</v>
      </c>
      <c r="J588" s="15"/>
      <c r="K588" s="15">
        <v>104533</v>
      </c>
      <c r="L588" s="15"/>
      <c r="M588" s="15">
        <v>0</v>
      </c>
      <c r="N588" s="15"/>
      <c r="O588" s="15">
        <v>0</v>
      </c>
      <c r="P588" s="42"/>
      <c r="Q588" s="39"/>
    </row>
    <row r="589" spans="1:17" s="3" customFormat="1" ht="13.5" customHeight="1" x14ac:dyDescent="0.15">
      <c r="A589" s="15" t="s">
        <v>332</v>
      </c>
      <c r="B589" s="16" t="s">
        <v>4</v>
      </c>
      <c r="C589" s="15">
        <f>SUM(E589:O589)</f>
        <v>1616</v>
      </c>
      <c r="D589" s="19"/>
      <c r="E589" s="15">
        <v>0</v>
      </c>
      <c r="F589" s="19"/>
      <c r="G589" s="15">
        <v>0</v>
      </c>
      <c r="H589" s="19"/>
      <c r="I589" s="15">
        <v>0</v>
      </c>
      <c r="J589" s="15"/>
      <c r="K589" s="15">
        <v>1616</v>
      </c>
      <c r="L589" s="15"/>
      <c r="M589" s="15">
        <v>0</v>
      </c>
      <c r="N589" s="15"/>
      <c r="O589" s="15">
        <v>0</v>
      </c>
      <c r="P589" s="42"/>
      <c r="Q589" s="39"/>
    </row>
    <row r="590" spans="1:17" s="3" customFormat="1" ht="13.5" customHeight="1" x14ac:dyDescent="0.15">
      <c r="A590" s="15" t="s">
        <v>336</v>
      </c>
      <c r="B590" s="16" t="s">
        <v>4</v>
      </c>
      <c r="C590" s="15">
        <f>SUM(E590:O590)</f>
        <v>2624</v>
      </c>
      <c r="D590" s="19"/>
      <c r="E590" s="15">
        <v>2460</v>
      </c>
      <c r="F590" s="19"/>
      <c r="G590" s="15">
        <v>0</v>
      </c>
      <c r="H590" s="19"/>
      <c r="I590" s="15">
        <v>0</v>
      </c>
      <c r="J590" s="15"/>
      <c r="K590" s="15">
        <v>0</v>
      </c>
      <c r="L590" s="15"/>
      <c r="M590" s="15">
        <v>0</v>
      </c>
      <c r="N590" s="15"/>
      <c r="O590" s="15">
        <v>164</v>
      </c>
      <c r="P590" s="42"/>
      <c r="Q590" s="39"/>
    </row>
    <row r="591" spans="1:17" s="3" customFormat="1" ht="13.5" customHeight="1" x14ac:dyDescent="0.15">
      <c r="A591" s="15" t="s">
        <v>140</v>
      </c>
      <c r="B591" s="16" t="s">
        <v>4</v>
      </c>
      <c r="C591" s="19">
        <f t="shared" si="22"/>
        <v>5867620</v>
      </c>
      <c r="D591" s="19"/>
      <c r="E591" s="19">
        <v>3066651</v>
      </c>
      <c r="F591" s="19"/>
      <c r="G591" s="19">
        <v>810422</v>
      </c>
      <c r="H591" s="19"/>
      <c r="I591" s="19">
        <v>46323</v>
      </c>
      <c r="J591" s="15"/>
      <c r="K591" s="19">
        <v>1794826</v>
      </c>
      <c r="L591" s="15"/>
      <c r="M591" s="19">
        <v>149398</v>
      </c>
      <c r="N591" s="15"/>
      <c r="O591" s="19">
        <v>0</v>
      </c>
      <c r="P591" s="42"/>
      <c r="Q591" s="39"/>
    </row>
    <row r="592" spans="1:17" s="3" customFormat="1" ht="13.5" customHeight="1" x14ac:dyDescent="0.15">
      <c r="A592" s="15" t="s">
        <v>157</v>
      </c>
      <c r="B592" s="16" t="s">
        <v>4</v>
      </c>
      <c r="C592" s="15">
        <f>SUM(E592:O592)</f>
        <v>939475</v>
      </c>
      <c r="D592" s="19"/>
      <c r="E592" s="15">
        <v>179831</v>
      </c>
      <c r="F592" s="19"/>
      <c r="G592" s="15">
        <v>72726</v>
      </c>
      <c r="H592" s="19"/>
      <c r="I592" s="15">
        <v>0</v>
      </c>
      <c r="J592" s="15"/>
      <c r="K592" s="15">
        <v>685190</v>
      </c>
      <c r="L592" s="15"/>
      <c r="M592" s="15">
        <v>1728</v>
      </c>
      <c r="N592" s="15"/>
      <c r="O592" s="15">
        <v>0</v>
      </c>
      <c r="P592" s="42"/>
      <c r="Q592" s="39"/>
    </row>
    <row r="593" spans="1:17" s="3" customFormat="1" ht="13.5" customHeight="1" x14ac:dyDescent="0.15">
      <c r="A593" s="15" t="s">
        <v>337</v>
      </c>
      <c r="B593" s="16" t="s">
        <v>4</v>
      </c>
      <c r="C593" s="20">
        <f>SUM(E593:O593)</f>
        <v>3633</v>
      </c>
      <c r="D593" s="19"/>
      <c r="E593" s="20">
        <v>3406</v>
      </c>
      <c r="F593" s="19"/>
      <c r="G593" s="20">
        <v>0</v>
      </c>
      <c r="H593" s="19"/>
      <c r="I593" s="20">
        <v>0</v>
      </c>
      <c r="J593" s="15"/>
      <c r="K593" s="20">
        <v>0</v>
      </c>
      <c r="L593" s="15"/>
      <c r="M593" s="20">
        <v>0</v>
      </c>
      <c r="N593" s="15"/>
      <c r="O593" s="20">
        <v>227</v>
      </c>
      <c r="P593" s="42"/>
      <c r="Q593" s="39"/>
    </row>
    <row r="594" spans="1:17" s="3" customFormat="1" ht="13.5" customHeight="1" x14ac:dyDescent="0.15">
      <c r="A594" s="15" t="s">
        <v>113</v>
      </c>
      <c r="B594" s="16" t="s">
        <v>4</v>
      </c>
      <c r="C594" s="17">
        <f>SUM(C570:C593)</f>
        <v>10199936</v>
      </c>
      <c r="D594" s="19"/>
      <c r="E594" s="17">
        <f>SUM(E570:E593)</f>
        <v>4299742</v>
      </c>
      <c r="F594" s="19"/>
      <c r="G594" s="17">
        <f>SUM(G570:G593)</f>
        <v>1274614</v>
      </c>
      <c r="H594" s="19"/>
      <c r="I594" s="17">
        <f>SUM(I570:I593)</f>
        <v>213634</v>
      </c>
      <c r="J594" s="15"/>
      <c r="K594" s="17">
        <f>SUM(K570:K593)</f>
        <v>4242241</v>
      </c>
      <c r="L594" s="15"/>
      <c r="M594" s="17">
        <f>SUM(M570:M593)</f>
        <v>168586</v>
      </c>
      <c r="N594" s="15"/>
      <c r="O594" s="17">
        <f>SUM(O570:O593)</f>
        <v>1119</v>
      </c>
      <c r="P594" s="42"/>
      <c r="Q594" s="39"/>
    </row>
    <row r="595" spans="1:17" s="3" customFormat="1" ht="13.5" customHeight="1" x14ac:dyDescent="0.15">
      <c r="A595" s="15"/>
      <c r="B595" s="16"/>
      <c r="C595" s="19"/>
      <c r="D595" s="19"/>
      <c r="E595" s="19"/>
      <c r="F595" s="19"/>
      <c r="G595" s="19"/>
      <c r="H595" s="19"/>
      <c r="I595" s="19"/>
      <c r="J595" s="15"/>
      <c r="K595" s="15"/>
      <c r="L595" s="15"/>
      <c r="M595" s="19"/>
      <c r="N595" s="15"/>
      <c r="O595" s="19"/>
      <c r="P595" s="42"/>
      <c r="Q595" s="39"/>
    </row>
    <row r="596" spans="1:17" s="3" customFormat="1" ht="13.5" customHeight="1" x14ac:dyDescent="0.15">
      <c r="A596" s="15" t="s">
        <v>109</v>
      </c>
      <c r="B596" s="16" t="s">
        <v>4</v>
      </c>
      <c r="C596" s="17">
        <f>SUM(E596:O596)</f>
        <v>12205720</v>
      </c>
      <c r="D596" s="19"/>
      <c r="E596" s="17">
        <f>SUM(E594,E567,E560,E564,E556,E558,E562,E554)</f>
        <v>5090191</v>
      </c>
      <c r="F596" s="19"/>
      <c r="G596" s="17">
        <f>SUM(G594,G567,G560,G564,G556,G558,G562,G554)</f>
        <v>1417576</v>
      </c>
      <c r="H596" s="19"/>
      <c r="I596" s="17">
        <f>SUM(I594,I567,I560,I564,I556,I558,I562,I554)</f>
        <v>291128</v>
      </c>
      <c r="J596" s="19"/>
      <c r="K596" s="17">
        <f>SUM(K594,K567,K560,K564,K556,K558,K562,K554)</f>
        <v>5175154</v>
      </c>
      <c r="L596" s="17"/>
      <c r="M596" s="17">
        <f>SUM(M594,M567,M560,M564,M556,M558,M562,M554)</f>
        <v>174288</v>
      </c>
      <c r="N596" s="19"/>
      <c r="O596" s="17">
        <f>SUM(O594,O567,O560,O564,O556,O558,O562,O554)</f>
        <v>57383</v>
      </c>
      <c r="P596" s="42"/>
      <c r="Q596" s="39"/>
    </row>
    <row r="597" spans="1:17" s="3" customFormat="1" ht="13.5" customHeight="1" x14ac:dyDescent="0.15">
      <c r="A597" s="15"/>
      <c r="B597" s="16" t="s">
        <v>4</v>
      </c>
      <c r="C597" s="15"/>
      <c r="D597" s="19"/>
      <c r="E597" s="15"/>
      <c r="F597" s="19"/>
      <c r="G597" s="15"/>
      <c r="H597" s="19"/>
      <c r="I597" s="15"/>
      <c r="J597" s="15"/>
      <c r="K597" s="15"/>
      <c r="L597" s="15"/>
      <c r="M597" s="15"/>
      <c r="N597" s="15"/>
      <c r="O597" s="15"/>
      <c r="P597" s="42"/>
      <c r="Q597" s="39"/>
    </row>
    <row r="598" spans="1:17" s="3" customFormat="1" ht="13.5" customHeight="1" x14ac:dyDescent="0.15">
      <c r="A598" s="15" t="s">
        <v>133</v>
      </c>
      <c r="B598" s="16" t="s">
        <v>4</v>
      </c>
      <c r="C598" s="15" t="s">
        <v>4</v>
      </c>
      <c r="D598" s="19"/>
      <c r="E598" s="15" t="s">
        <v>4</v>
      </c>
      <c r="F598" s="19"/>
      <c r="G598" s="15" t="s">
        <v>4</v>
      </c>
      <c r="H598" s="19"/>
      <c r="I598" s="15" t="s">
        <v>4</v>
      </c>
      <c r="J598" s="15"/>
      <c r="K598" s="15"/>
      <c r="L598" s="15"/>
      <c r="M598" s="15" t="s">
        <v>4</v>
      </c>
      <c r="N598" s="15"/>
      <c r="O598" s="15" t="s">
        <v>4</v>
      </c>
      <c r="P598" s="42"/>
      <c r="Q598" s="39"/>
    </row>
    <row r="599" spans="1:17" s="3" customFormat="1" ht="13.5" customHeight="1" x14ac:dyDescent="0.15">
      <c r="A599" s="15"/>
      <c r="B599" s="16"/>
      <c r="C599" s="15"/>
      <c r="D599" s="19"/>
      <c r="E599" s="15"/>
      <c r="F599" s="19"/>
      <c r="G599" s="15"/>
      <c r="H599" s="19"/>
      <c r="I599" s="15"/>
      <c r="J599" s="15"/>
      <c r="K599" s="15"/>
      <c r="L599" s="15"/>
      <c r="M599" s="15"/>
      <c r="N599" s="15"/>
      <c r="O599" s="15"/>
      <c r="P599" s="42"/>
      <c r="Q599" s="39"/>
    </row>
    <row r="600" spans="1:17" s="3" customFormat="1" ht="13.5" customHeight="1" x14ac:dyDescent="0.15">
      <c r="A600" s="15" t="s">
        <v>17</v>
      </c>
      <c r="B600" s="16" t="s">
        <v>4</v>
      </c>
      <c r="C600" s="15" t="s">
        <v>4</v>
      </c>
      <c r="D600" s="19"/>
      <c r="E600" s="15" t="s">
        <v>4</v>
      </c>
      <c r="F600" s="19"/>
      <c r="G600" s="15" t="s">
        <v>4</v>
      </c>
      <c r="H600" s="19"/>
      <c r="I600" s="15" t="s">
        <v>4</v>
      </c>
      <c r="J600" s="15"/>
      <c r="K600" s="15"/>
      <c r="L600" s="15"/>
      <c r="M600" s="15" t="s">
        <v>4</v>
      </c>
      <c r="N600" s="15"/>
      <c r="O600" s="15" t="s">
        <v>4</v>
      </c>
      <c r="P600" s="42"/>
      <c r="Q600" s="39"/>
    </row>
    <row r="601" spans="1:17" s="3" customFormat="1" ht="13.5" customHeight="1" x14ac:dyDescent="0.15">
      <c r="A601" s="15" t="s">
        <v>199</v>
      </c>
      <c r="B601" s="16"/>
      <c r="C601" s="15">
        <f t="shared" ref="C601:C608" si="23">SUM(E601:O601)</f>
        <v>1617144</v>
      </c>
      <c r="D601" s="19"/>
      <c r="E601" s="15">
        <v>17567</v>
      </c>
      <c r="F601" s="19"/>
      <c r="G601" s="15">
        <v>2615</v>
      </c>
      <c r="H601" s="19"/>
      <c r="I601" s="15">
        <v>1160</v>
      </c>
      <c r="J601" s="15"/>
      <c r="K601" s="15">
        <v>1593329</v>
      </c>
      <c r="L601" s="15"/>
      <c r="M601" s="15">
        <v>2158</v>
      </c>
      <c r="N601" s="15"/>
      <c r="O601" s="15">
        <v>315</v>
      </c>
      <c r="P601" s="42"/>
      <c r="Q601" s="39"/>
    </row>
    <row r="602" spans="1:17" s="3" customFormat="1" ht="13.5" customHeight="1" x14ac:dyDescent="0.15">
      <c r="A602" s="15" t="s">
        <v>311</v>
      </c>
      <c r="B602" s="16"/>
      <c r="C602" s="15">
        <f t="shared" si="23"/>
        <v>1122080</v>
      </c>
      <c r="D602" s="19"/>
      <c r="E602" s="15">
        <v>573764</v>
      </c>
      <c r="F602" s="19"/>
      <c r="G602" s="15">
        <v>482298</v>
      </c>
      <c r="H602" s="19"/>
      <c r="I602" s="15">
        <v>26142</v>
      </c>
      <c r="J602" s="15"/>
      <c r="K602" s="15">
        <v>38662</v>
      </c>
      <c r="L602" s="15"/>
      <c r="M602" s="15">
        <v>1214</v>
      </c>
      <c r="N602" s="15"/>
      <c r="O602" s="15">
        <v>0</v>
      </c>
      <c r="P602" s="42"/>
      <c r="Q602" s="39"/>
    </row>
    <row r="603" spans="1:17" s="3" customFormat="1" ht="13.5" customHeight="1" x14ac:dyDescent="0.15">
      <c r="A603" s="15" t="s">
        <v>359</v>
      </c>
      <c r="B603" s="16"/>
      <c r="C603" s="15">
        <f t="shared" si="23"/>
        <v>956</v>
      </c>
      <c r="D603" s="19"/>
      <c r="E603" s="15">
        <v>896</v>
      </c>
      <c r="F603" s="19"/>
      <c r="G603" s="15">
        <v>0</v>
      </c>
      <c r="H603" s="19"/>
      <c r="I603" s="15">
        <v>0</v>
      </c>
      <c r="J603" s="15"/>
      <c r="K603" s="15">
        <v>0</v>
      </c>
      <c r="L603" s="15"/>
      <c r="M603" s="15">
        <v>0</v>
      </c>
      <c r="N603" s="15"/>
      <c r="O603" s="15">
        <v>60</v>
      </c>
      <c r="P603" s="42"/>
      <c r="Q603" s="39"/>
    </row>
    <row r="604" spans="1:17" s="3" customFormat="1" ht="13.5" customHeight="1" x14ac:dyDescent="0.15">
      <c r="A604" s="15" t="s">
        <v>338</v>
      </c>
      <c r="B604" s="16" t="s">
        <v>4</v>
      </c>
      <c r="C604" s="15">
        <f>SUM(E604:O604)</f>
        <v>2023988</v>
      </c>
      <c r="D604" s="19"/>
      <c r="E604" s="15">
        <v>484988</v>
      </c>
      <c r="F604" s="19"/>
      <c r="G604" s="15">
        <v>-906005</v>
      </c>
      <c r="H604" s="19"/>
      <c r="I604" s="15">
        <v>1289</v>
      </c>
      <c r="J604" s="15"/>
      <c r="K604" s="15">
        <v>2442520</v>
      </c>
      <c r="L604" s="15"/>
      <c r="M604" s="15">
        <v>1196</v>
      </c>
      <c r="N604" s="15"/>
      <c r="O604" s="15">
        <v>0</v>
      </c>
      <c r="P604" s="42"/>
      <c r="Q604" s="39"/>
    </row>
    <row r="605" spans="1:17" s="3" customFormat="1" ht="13.5" customHeight="1" x14ac:dyDescent="0.15">
      <c r="A605" s="15" t="s">
        <v>307</v>
      </c>
      <c r="B605" s="16" t="s">
        <v>4</v>
      </c>
      <c r="C605" s="15">
        <f t="shared" si="23"/>
        <v>328675</v>
      </c>
      <c r="D605" s="19"/>
      <c r="E605" s="15">
        <v>21113</v>
      </c>
      <c r="F605" s="19"/>
      <c r="G605" s="15">
        <v>8621</v>
      </c>
      <c r="H605" s="19"/>
      <c r="I605" s="15">
        <v>16166</v>
      </c>
      <c r="J605" s="15"/>
      <c r="K605" s="15">
        <v>282729</v>
      </c>
      <c r="L605" s="15"/>
      <c r="M605" s="15">
        <v>0</v>
      </c>
      <c r="N605" s="15"/>
      <c r="O605" s="15">
        <v>46</v>
      </c>
      <c r="P605" s="42"/>
      <c r="Q605" s="39"/>
    </row>
    <row r="606" spans="1:17" s="3" customFormat="1" ht="13.5" customHeight="1" x14ac:dyDescent="0.15">
      <c r="A606" s="15" t="s">
        <v>308</v>
      </c>
      <c r="B606" s="16" t="s">
        <v>4</v>
      </c>
      <c r="C606" s="15">
        <f t="shared" si="23"/>
        <v>7669</v>
      </c>
      <c r="D606" s="19"/>
      <c r="E606" s="15">
        <v>2864</v>
      </c>
      <c r="F606" s="19"/>
      <c r="G606" s="15">
        <v>0</v>
      </c>
      <c r="H606" s="19"/>
      <c r="I606" s="15">
        <v>1824</v>
      </c>
      <c r="J606" s="15"/>
      <c r="K606" s="15">
        <v>2790</v>
      </c>
      <c r="L606" s="15"/>
      <c r="M606" s="15">
        <v>0</v>
      </c>
      <c r="N606" s="15"/>
      <c r="O606" s="15">
        <v>191</v>
      </c>
      <c r="P606" s="42"/>
      <c r="Q606" s="39"/>
    </row>
    <row r="607" spans="1:17" s="3" customFormat="1" ht="13.5" customHeight="1" x14ac:dyDescent="0.15">
      <c r="A607" s="15" t="s">
        <v>309</v>
      </c>
      <c r="B607" s="16" t="s">
        <v>4</v>
      </c>
      <c r="C607" s="17">
        <f t="shared" si="23"/>
        <v>3955</v>
      </c>
      <c r="D607" s="19"/>
      <c r="E607" s="17">
        <v>1334</v>
      </c>
      <c r="F607" s="19"/>
      <c r="G607" s="17">
        <v>0</v>
      </c>
      <c r="H607" s="19"/>
      <c r="I607" s="17">
        <v>0</v>
      </c>
      <c r="J607" s="15"/>
      <c r="K607" s="15">
        <v>2621</v>
      </c>
      <c r="L607" s="15"/>
      <c r="M607" s="20">
        <v>0</v>
      </c>
      <c r="N607" s="15"/>
      <c r="O607" s="20">
        <v>0</v>
      </c>
      <c r="P607" s="42"/>
      <c r="Q607" s="39"/>
    </row>
    <row r="608" spans="1:17" s="3" customFormat="1" ht="13.5" customHeight="1" x14ac:dyDescent="0.15">
      <c r="A608" s="15" t="s">
        <v>110</v>
      </c>
      <c r="B608" s="16" t="s">
        <v>4</v>
      </c>
      <c r="C608" s="17">
        <f t="shared" si="23"/>
        <v>5104467</v>
      </c>
      <c r="D608" s="19"/>
      <c r="E608" s="17">
        <f>SUM(E601:E607)</f>
        <v>1102526</v>
      </c>
      <c r="F608" s="19"/>
      <c r="G608" s="17">
        <f>SUM(G601:G607)</f>
        <v>-412471</v>
      </c>
      <c r="H608" s="19"/>
      <c r="I608" s="17">
        <f>SUM(I601:I607)</f>
        <v>46581</v>
      </c>
      <c r="J608" s="15"/>
      <c r="K608" s="18">
        <f>SUM(K601:K607)</f>
        <v>4362651</v>
      </c>
      <c r="L608" s="15"/>
      <c r="M608" s="17">
        <f>SUM(M601:M607)</f>
        <v>4568</v>
      </c>
      <c r="N608" s="15"/>
      <c r="O608" s="17">
        <f>SUM(O601:O607)</f>
        <v>612</v>
      </c>
      <c r="P608" s="42"/>
      <c r="Q608" s="39"/>
    </row>
    <row r="609" spans="1:17" s="3" customFormat="1" ht="13.5" customHeight="1" x14ac:dyDescent="0.15">
      <c r="A609" s="15"/>
      <c r="B609" s="16" t="s">
        <v>4</v>
      </c>
      <c r="C609" s="15"/>
      <c r="D609" s="19"/>
      <c r="E609" s="15"/>
      <c r="F609" s="19"/>
      <c r="G609" s="15"/>
      <c r="H609" s="19"/>
      <c r="I609" s="15"/>
      <c r="J609" s="15"/>
      <c r="K609" s="15"/>
      <c r="L609" s="15"/>
      <c r="M609" s="15"/>
      <c r="N609" s="15"/>
      <c r="O609" s="15"/>
      <c r="P609" s="42"/>
      <c r="Q609" s="39"/>
    </row>
    <row r="610" spans="1:17" s="3" customFormat="1" ht="13.5" customHeight="1" x14ac:dyDescent="0.15">
      <c r="A610" s="15" t="s">
        <v>18</v>
      </c>
      <c r="B610" s="16" t="s">
        <v>4</v>
      </c>
      <c r="C610" s="15"/>
      <c r="D610" s="19"/>
      <c r="E610" s="15"/>
      <c r="F610" s="19"/>
      <c r="G610" s="15"/>
      <c r="H610" s="19"/>
      <c r="I610" s="15"/>
      <c r="J610" s="15"/>
      <c r="K610" s="19"/>
      <c r="L610" s="15"/>
      <c r="M610" s="15"/>
      <c r="N610" s="15"/>
      <c r="O610" s="15"/>
      <c r="P610" s="42"/>
      <c r="Q610" s="39"/>
    </row>
    <row r="611" spans="1:17" s="3" customFormat="1" ht="13.5" customHeight="1" x14ac:dyDescent="0.15">
      <c r="A611" s="15" t="s">
        <v>86</v>
      </c>
      <c r="B611" s="16"/>
      <c r="C611" s="15">
        <f>SUM(E611:O611)</f>
        <v>697878</v>
      </c>
      <c r="D611" s="19"/>
      <c r="E611" s="15">
        <v>428909</v>
      </c>
      <c r="F611" s="19"/>
      <c r="G611" s="15">
        <v>186886</v>
      </c>
      <c r="H611" s="19"/>
      <c r="I611" s="15">
        <v>2496</v>
      </c>
      <c r="J611" s="15"/>
      <c r="K611" s="19">
        <v>79065</v>
      </c>
      <c r="L611" s="15"/>
      <c r="M611" s="15">
        <v>0</v>
      </c>
      <c r="N611" s="15"/>
      <c r="O611" s="15">
        <v>522</v>
      </c>
      <c r="P611" s="42"/>
      <c r="Q611" s="39"/>
    </row>
    <row r="612" spans="1:17" s="3" customFormat="1" ht="13.5" customHeight="1" x14ac:dyDescent="0.15">
      <c r="A612" s="15" t="s">
        <v>206</v>
      </c>
      <c r="B612" s="16" t="s">
        <v>4</v>
      </c>
      <c r="C612" s="15">
        <f>SUM(E612:O612)</f>
        <v>6874</v>
      </c>
      <c r="D612" s="19"/>
      <c r="E612" s="15">
        <v>0</v>
      </c>
      <c r="F612" s="19"/>
      <c r="G612" s="15">
        <v>0</v>
      </c>
      <c r="H612" s="19"/>
      <c r="I612" s="15">
        <v>0</v>
      </c>
      <c r="J612" s="15"/>
      <c r="K612" s="19">
        <v>6874</v>
      </c>
      <c r="L612" s="15"/>
      <c r="M612" s="15">
        <v>0</v>
      </c>
      <c r="N612" s="15"/>
      <c r="O612" s="15">
        <v>0</v>
      </c>
      <c r="P612" s="42"/>
      <c r="Q612" s="39"/>
    </row>
    <row r="613" spans="1:17" s="3" customFormat="1" ht="13.5" customHeight="1" x14ac:dyDescent="0.15">
      <c r="A613" s="15" t="s">
        <v>313</v>
      </c>
      <c r="B613" s="16" t="s">
        <v>4</v>
      </c>
      <c r="C613" s="17">
        <f>SUM(E613:O613)</f>
        <v>34079</v>
      </c>
      <c r="D613" s="19"/>
      <c r="E613" s="17">
        <v>5277</v>
      </c>
      <c r="F613" s="19"/>
      <c r="G613" s="17">
        <v>0</v>
      </c>
      <c r="H613" s="19"/>
      <c r="I613" s="17">
        <v>2398</v>
      </c>
      <c r="J613" s="15"/>
      <c r="K613" s="19">
        <v>26052</v>
      </c>
      <c r="L613" s="15"/>
      <c r="M613" s="20">
        <v>0</v>
      </c>
      <c r="N613" s="15"/>
      <c r="O613" s="20">
        <v>352</v>
      </c>
      <c r="P613" s="42"/>
      <c r="Q613" s="39"/>
    </row>
    <row r="614" spans="1:17" s="3" customFormat="1" ht="13.5" customHeight="1" x14ac:dyDescent="0.15">
      <c r="A614" s="15" t="s">
        <v>181</v>
      </c>
      <c r="B614" s="16"/>
      <c r="C614" s="28">
        <f>SUM(E614:O614)</f>
        <v>738831</v>
      </c>
      <c r="D614" s="19"/>
      <c r="E614" s="28">
        <f>SUM(E611:E613)</f>
        <v>434186</v>
      </c>
      <c r="F614" s="19"/>
      <c r="G614" s="28">
        <f>SUM(G611:G613)</f>
        <v>186886</v>
      </c>
      <c r="H614" s="19"/>
      <c r="I614" s="28">
        <f>SUM(I611:I613)</f>
        <v>4894</v>
      </c>
      <c r="J614" s="15"/>
      <c r="K614" s="28">
        <f>SUM(K611:K613)</f>
        <v>111991</v>
      </c>
      <c r="L614" s="15"/>
      <c r="M614" s="28">
        <f>SUM(M611:M613)</f>
        <v>0</v>
      </c>
      <c r="N614" s="15"/>
      <c r="O614" s="28">
        <f>SUM(O611:O613)</f>
        <v>874</v>
      </c>
      <c r="P614" s="42"/>
      <c r="Q614" s="39"/>
    </row>
    <row r="615" spans="1:17" s="3" customFormat="1" ht="13.5" customHeight="1" x14ac:dyDescent="0.15">
      <c r="A615" s="15"/>
      <c r="B615" s="16" t="s">
        <v>4</v>
      </c>
      <c r="C615" s="15"/>
      <c r="D615" s="19"/>
      <c r="E615" s="15"/>
      <c r="F615" s="19"/>
      <c r="G615" s="15"/>
      <c r="H615" s="19"/>
      <c r="I615" s="15"/>
      <c r="J615" s="15"/>
      <c r="K615" s="15"/>
      <c r="L615" s="15"/>
      <c r="M615" s="15"/>
      <c r="N615" s="15"/>
      <c r="O615" s="15"/>
      <c r="P615" s="42"/>
      <c r="Q615" s="39"/>
    </row>
    <row r="616" spans="1:17" s="3" customFormat="1" ht="13.5" customHeight="1" x14ac:dyDescent="0.15">
      <c r="A616" s="15" t="s">
        <v>227</v>
      </c>
      <c r="B616" s="16" t="s">
        <v>4</v>
      </c>
      <c r="C616" s="15" t="s">
        <v>4</v>
      </c>
      <c r="D616" s="19"/>
      <c r="E616" s="15" t="s">
        <v>4</v>
      </c>
      <c r="F616" s="19"/>
      <c r="G616" s="15" t="s">
        <v>4</v>
      </c>
      <c r="H616" s="19"/>
      <c r="I616" s="15" t="s">
        <v>4</v>
      </c>
      <c r="J616" s="15"/>
      <c r="K616" s="15"/>
      <c r="L616" s="15"/>
      <c r="M616" s="15" t="s">
        <v>4</v>
      </c>
      <c r="N616" s="15"/>
      <c r="O616" s="15" t="s">
        <v>4</v>
      </c>
      <c r="P616" s="42"/>
      <c r="Q616" s="39"/>
    </row>
    <row r="617" spans="1:17" s="3" customFormat="1" ht="13.5" customHeight="1" x14ac:dyDescent="0.15">
      <c r="A617" s="15" t="s">
        <v>207</v>
      </c>
      <c r="B617" s="16"/>
      <c r="C617" s="15">
        <f t="shared" ref="C617:C622" si="24">SUM(E617:O617)</f>
        <v>63188</v>
      </c>
      <c r="D617" s="19"/>
      <c r="E617" s="15">
        <v>0</v>
      </c>
      <c r="F617" s="19"/>
      <c r="G617" s="15">
        <v>0</v>
      </c>
      <c r="H617" s="19"/>
      <c r="I617" s="15">
        <v>0</v>
      </c>
      <c r="J617" s="15"/>
      <c r="K617" s="15">
        <v>8266</v>
      </c>
      <c r="L617" s="15"/>
      <c r="M617" s="15">
        <v>54922</v>
      </c>
      <c r="N617" s="15"/>
      <c r="O617" s="15">
        <v>0</v>
      </c>
      <c r="P617" s="42"/>
      <c r="Q617" s="39"/>
    </row>
    <row r="618" spans="1:17" s="3" customFormat="1" ht="13.5" customHeight="1" x14ac:dyDescent="0.15">
      <c r="A618" s="15" t="s">
        <v>310</v>
      </c>
      <c r="B618" s="16"/>
      <c r="C618" s="15">
        <f t="shared" si="24"/>
        <v>11699</v>
      </c>
      <c r="D618" s="19"/>
      <c r="E618" s="15">
        <v>10968</v>
      </c>
      <c r="F618" s="19"/>
      <c r="G618" s="15">
        <v>0</v>
      </c>
      <c r="H618" s="19"/>
      <c r="I618" s="15">
        <v>0</v>
      </c>
      <c r="J618" s="15"/>
      <c r="K618" s="15">
        <v>0</v>
      </c>
      <c r="L618" s="15"/>
      <c r="M618" s="15">
        <v>0</v>
      </c>
      <c r="N618" s="15"/>
      <c r="O618" s="15">
        <v>731</v>
      </c>
      <c r="P618" s="42"/>
      <c r="Q618" s="39"/>
    </row>
    <row r="619" spans="1:17" s="3" customFormat="1" ht="13.5" customHeight="1" x14ac:dyDescent="0.15">
      <c r="A619" s="15" t="s">
        <v>312</v>
      </c>
      <c r="B619" s="16"/>
      <c r="C619" s="15">
        <f t="shared" si="24"/>
        <v>-141638</v>
      </c>
      <c r="D619" s="19"/>
      <c r="E619" s="15">
        <v>3593</v>
      </c>
      <c r="F619" s="19"/>
      <c r="G619" s="15">
        <v>0</v>
      </c>
      <c r="H619" s="19"/>
      <c r="I619" s="15">
        <v>0</v>
      </c>
      <c r="J619" s="15"/>
      <c r="K619" s="15">
        <v>-145471</v>
      </c>
      <c r="L619" s="15"/>
      <c r="M619" s="15">
        <v>0</v>
      </c>
      <c r="N619" s="15"/>
      <c r="O619" s="15">
        <v>240</v>
      </c>
      <c r="P619" s="42"/>
      <c r="Q619" s="39"/>
    </row>
    <row r="620" spans="1:17" s="3" customFormat="1" ht="13.5" customHeight="1" x14ac:dyDescent="0.15">
      <c r="A620" s="15" t="s">
        <v>248</v>
      </c>
      <c r="B620" s="16"/>
      <c r="C620" s="15">
        <f t="shared" si="24"/>
        <v>1244797</v>
      </c>
      <c r="D620" s="19"/>
      <c r="E620" s="15">
        <v>864331</v>
      </c>
      <c r="F620" s="19"/>
      <c r="G620" s="15">
        <v>378546</v>
      </c>
      <c r="H620" s="19"/>
      <c r="I620" s="15">
        <v>0</v>
      </c>
      <c r="J620" s="15"/>
      <c r="K620" s="15">
        <v>1920</v>
      </c>
      <c r="L620" s="15"/>
      <c r="M620" s="15">
        <v>0</v>
      </c>
      <c r="N620" s="15"/>
      <c r="O620" s="15">
        <v>0</v>
      </c>
      <c r="P620" s="42"/>
      <c r="Q620" s="39"/>
    </row>
    <row r="621" spans="1:17" s="3" customFormat="1" ht="13.5" customHeight="1" x14ac:dyDescent="0.15">
      <c r="A621" s="15" t="s">
        <v>314</v>
      </c>
      <c r="B621" s="16" t="s">
        <v>4</v>
      </c>
      <c r="C621" s="15">
        <f t="shared" si="24"/>
        <v>15112</v>
      </c>
      <c r="D621" s="19"/>
      <c r="E621" s="15">
        <v>3247</v>
      </c>
      <c r="F621" s="19"/>
      <c r="G621" s="15">
        <v>0</v>
      </c>
      <c r="H621" s="19"/>
      <c r="I621" s="15">
        <v>0</v>
      </c>
      <c r="J621" s="15"/>
      <c r="K621" s="19">
        <v>11662</v>
      </c>
      <c r="L621" s="15"/>
      <c r="M621" s="15">
        <v>0</v>
      </c>
      <c r="N621" s="15"/>
      <c r="O621" s="15">
        <v>203</v>
      </c>
      <c r="P621" s="42"/>
      <c r="Q621" s="39"/>
    </row>
    <row r="622" spans="1:17" s="3" customFormat="1" ht="13.5" customHeight="1" x14ac:dyDescent="0.15">
      <c r="A622" s="15" t="s">
        <v>134</v>
      </c>
      <c r="B622" s="16" t="s">
        <v>4</v>
      </c>
      <c r="C622" s="18">
        <f t="shared" si="24"/>
        <v>1193158</v>
      </c>
      <c r="D622" s="19"/>
      <c r="E622" s="18">
        <f>SUM(E617:E621)</f>
        <v>882139</v>
      </c>
      <c r="F622" s="19"/>
      <c r="G622" s="18">
        <f>SUM(G617:G621)</f>
        <v>378546</v>
      </c>
      <c r="H622" s="19"/>
      <c r="I622" s="18">
        <f>SUM(I617:I621)</f>
        <v>0</v>
      </c>
      <c r="J622" s="15"/>
      <c r="K622" s="18">
        <f>SUM(K617:K621)</f>
        <v>-123623</v>
      </c>
      <c r="L622" s="15"/>
      <c r="M622" s="18">
        <f>SUM(M617:M621)</f>
        <v>54922</v>
      </c>
      <c r="N622" s="15"/>
      <c r="O622" s="18">
        <f>SUM(O617:O621)</f>
        <v>1174</v>
      </c>
      <c r="P622" s="42"/>
      <c r="Q622" s="39"/>
    </row>
    <row r="623" spans="1:17" s="3" customFormat="1" ht="13.5" customHeight="1" x14ac:dyDescent="0.15">
      <c r="A623" s="15"/>
      <c r="B623" s="16"/>
      <c r="C623" s="19"/>
      <c r="D623" s="19"/>
      <c r="E623" s="19"/>
      <c r="F623" s="19"/>
      <c r="G623" s="19"/>
      <c r="H623" s="19"/>
      <c r="I623" s="19"/>
      <c r="J623" s="15"/>
      <c r="K623" s="15"/>
      <c r="L623" s="15"/>
      <c r="M623" s="19"/>
      <c r="N623" s="15"/>
      <c r="O623" s="19"/>
      <c r="P623" s="42"/>
      <c r="Q623" s="39"/>
    </row>
    <row r="624" spans="1:17" s="3" customFormat="1" ht="13.5" customHeight="1" x14ac:dyDescent="0.15">
      <c r="A624" s="15" t="s">
        <v>19</v>
      </c>
      <c r="B624" s="16" t="s">
        <v>4</v>
      </c>
      <c r="C624" s="15"/>
      <c r="D624" s="19"/>
      <c r="E624" s="15"/>
      <c r="F624" s="19"/>
      <c r="G624" s="15"/>
      <c r="H624" s="19"/>
      <c r="I624" s="15"/>
      <c r="J624" s="15"/>
      <c r="K624" s="15"/>
      <c r="L624" s="15"/>
      <c r="M624" s="15"/>
      <c r="N624" s="15"/>
      <c r="O624" s="15"/>
      <c r="P624" s="42"/>
      <c r="Q624" s="39"/>
    </row>
    <row r="625" spans="1:17" s="3" customFormat="1" ht="13.5" customHeight="1" x14ac:dyDescent="0.15">
      <c r="A625" s="15" t="s">
        <v>339</v>
      </c>
      <c r="B625" s="16"/>
      <c r="C625" s="15">
        <f t="shared" ref="C625:C634" si="25">SUM(E625:O625)</f>
        <v>5514</v>
      </c>
      <c r="D625" s="19"/>
      <c r="E625" s="15">
        <v>0</v>
      </c>
      <c r="F625" s="19"/>
      <c r="G625" s="15">
        <v>0</v>
      </c>
      <c r="H625" s="19"/>
      <c r="I625" s="15">
        <v>0</v>
      </c>
      <c r="J625" s="15"/>
      <c r="K625" s="15">
        <v>5514</v>
      </c>
      <c r="L625" s="15"/>
      <c r="M625" s="15">
        <v>0</v>
      </c>
      <c r="N625" s="15"/>
      <c r="O625" s="15">
        <v>0</v>
      </c>
      <c r="P625" s="42"/>
      <c r="Q625" s="39"/>
    </row>
    <row r="626" spans="1:17" s="3" customFormat="1" ht="13.5" customHeight="1" x14ac:dyDescent="0.15">
      <c r="A626" s="15" t="s">
        <v>340</v>
      </c>
      <c r="B626" s="16"/>
      <c r="C626" s="15">
        <f>SUM(E626:O626)</f>
        <v>3264</v>
      </c>
      <c r="D626" s="19"/>
      <c r="E626" s="15">
        <v>0</v>
      </c>
      <c r="F626" s="19"/>
      <c r="G626" s="15">
        <v>0</v>
      </c>
      <c r="H626" s="19"/>
      <c r="I626" s="15">
        <v>2681</v>
      </c>
      <c r="J626" s="15"/>
      <c r="K626" s="15">
        <v>583</v>
      </c>
      <c r="L626" s="15"/>
      <c r="M626" s="15">
        <v>0</v>
      </c>
      <c r="N626" s="15"/>
      <c r="O626" s="15">
        <v>0</v>
      </c>
      <c r="P626" s="42"/>
      <c r="Q626" s="39"/>
    </row>
    <row r="627" spans="1:17" s="3" customFormat="1" ht="13.5" customHeight="1" x14ac:dyDescent="0.15">
      <c r="A627" s="15" t="s">
        <v>331</v>
      </c>
      <c r="B627" s="16"/>
      <c r="C627" s="15">
        <f>SUM(E627:O627)</f>
        <v>1734</v>
      </c>
      <c r="D627" s="19"/>
      <c r="E627" s="15">
        <v>0</v>
      </c>
      <c r="F627" s="19"/>
      <c r="G627" s="15">
        <v>0</v>
      </c>
      <c r="H627" s="19"/>
      <c r="I627" s="15">
        <v>0</v>
      </c>
      <c r="J627" s="15"/>
      <c r="K627" s="15">
        <v>1734</v>
      </c>
      <c r="L627" s="15"/>
      <c r="M627" s="15">
        <v>0</v>
      </c>
      <c r="N627" s="15"/>
      <c r="O627" s="15">
        <v>0</v>
      </c>
      <c r="P627" s="42"/>
      <c r="Q627" s="39"/>
    </row>
    <row r="628" spans="1:17" s="3" customFormat="1" ht="13.5" customHeight="1" x14ac:dyDescent="0.15">
      <c r="A628" s="15" t="s">
        <v>87</v>
      </c>
      <c r="B628" s="16" t="s">
        <v>4</v>
      </c>
      <c r="C628" s="15">
        <f t="shared" si="25"/>
        <v>6909</v>
      </c>
      <c r="D628" s="19"/>
      <c r="E628" s="15">
        <v>125</v>
      </c>
      <c r="F628" s="19"/>
      <c r="G628" s="15">
        <v>44</v>
      </c>
      <c r="H628" s="19"/>
      <c r="I628" s="15">
        <v>0</v>
      </c>
      <c r="J628" s="15"/>
      <c r="K628" s="15">
        <v>6740</v>
      </c>
      <c r="L628" s="15"/>
      <c r="M628" s="15">
        <v>0</v>
      </c>
      <c r="N628" s="15"/>
      <c r="O628" s="15">
        <v>0</v>
      </c>
      <c r="P628" s="42"/>
      <c r="Q628" s="39"/>
    </row>
    <row r="629" spans="1:17" s="3" customFormat="1" ht="13.5" customHeight="1" x14ac:dyDescent="0.15">
      <c r="A629" s="15" t="s">
        <v>197</v>
      </c>
      <c r="B629" s="16"/>
      <c r="C629" s="15">
        <f t="shared" si="25"/>
        <v>23</v>
      </c>
      <c r="D629" s="19"/>
      <c r="E629" s="15">
        <v>0</v>
      </c>
      <c r="F629" s="19"/>
      <c r="G629" s="15">
        <v>0</v>
      </c>
      <c r="H629" s="19"/>
      <c r="I629" s="15">
        <v>0</v>
      </c>
      <c r="J629" s="15"/>
      <c r="K629" s="15">
        <v>23</v>
      </c>
      <c r="L629" s="15"/>
      <c r="M629" s="15">
        <v>0</v>
      </c>
      <c r="N629" s="15"/>
      <c r="O629" s="15">
        <v>0</v>
      </c>
      <c r="P629" s="42"/>
      <c r="Q629" s="39"/>
    </row>
    <row r="630" spans="1:17" s="3" customFormat="1" ht="13.5" customHeight="1" x14ac:dyDescent="0.15">
      <c r="A630" s="15" t="s">
        <v>268</v>
      </c>
      <c r="B630" s="16"/>
      <c r="C630" s="15">
        <f t="shared" si="25"/>
        <v>583325</v>
      </c>
      <c r="D630" s="19"/>
      <c r="E630" s="15">
        <v>360348</v>
      </c>
      <c r="F630" s="19"/>
      <c r="G630" s="15">
        <v>153925</v>
      </c>
      <c r="H630" s="19"/>
      <c r="I630" s="15">
        <v>0</v>
      </c>
      <c r="J630" s="15"/>
      <c r="K630" s="15">
        <v>68979</v>
      </c>
      <c r="L630" s="15"/>
      <c r="M630" s="15">
        <v>0</v>
      </c>
      <c r="N630" s="15"/>
      <c r="O630" s="15">
        <v>73</v>
      </c>
      <c r="P630" s="42"/>
      <c r="Q630" s="39"/>
    </row>
    <row r="631" spans="1:17" s="3" customFormat="1" ht="13.5" customHeight="1" x14ac:dyDescent="0.15">
      <c r="A631" s="19" t="s">
        <v>80</v>
      </c>
      <c r="B631" s="22"/>
      <c r="C631" s="15">
        <f t="shared" si="25"/>
        <v>2157</v>
      </c>
      <c r="D631" s="19"/>
      <c r="E631" s="15">
        <v>0</v>
      </c>
      <c r="F631" s="19"/>
      <c r="G631" s="15">
        <v>0</v>
      </c>
      <c r="H631" s="19"/>
      <c r="I631" s="15">
        <v>1888</v>
      </c>
      <c r="J631" s="19"/>
      <c r="K631" s="15">
        <v>269</v>
      </c>
      <c r="L631" s="19"/>
      <c r="M631" s="15">
        <v>0</v>
      </c>
      <c r="N631" s="15"/>
      <c r="O631" s="15">
        <v>0</v>
      </c>
      <c r="P631" s="42"/>
      <c r="Q631" s="39"/>
    </row>
    <row r="632" spans="1:17" s="3" customFormat="1" ht="13.5" customHeight="1" x14ac:dyDescent="0.15">
      <c r="A632" s="19" t="s">
        <v>198</v>
      </c>
      <c r="B632" s="22"/>
      <c r="C632" s="15">
        <f>SUM(E632:O632)</f>
        <v>6133</v>
      </c>
      <c r="D632" s="19"/>
      <c r="E632" s="15">
        <v>0</v>
      </c>
      <c r="F632" s="19"/>
      <c r="G632" s="15">
        <v>0</v>
      </c>
      <c r="H632" s="19"/>
      <c r="I632" s="15">
        <v>0</v>
      </c>
      <c r="J632" s="19"/>
      <c r="K632" s="15">
        <v>6133</v>
      </c>
      <c r="L632" s="19"/>
      <c r="M632" s="15">
        <v>0</v>
      </c>
      <c r="N632" s="15"/>
      <c r="O632" s="15">
        <v>0</v>
      </c>
      <c r="P632" s="42"/>
      <c r="Q632" s="39"/>
    </row>
    <row r="633" spans="1:17" s="3" customFormat="1" ht="13.5" customHeight="1" x14ac:dyDescent="0.15">
      <c r="A633" s="19" t="s">
        <v>82</v>
      </c>
      <c r="B633" s="22"/>
      <c r="C633" s="17">
        <f t="shared" si="25"/>
        <v>28407</v>
      </c>
      <c r="D633" s="19"/>
      <c r="E633" s="17">
        <v>0</v>
      </c>
      <c r="F633" s="19"/>
      <c r="G633" s="17">
        <v>0</v>
      </c>
      <c r="H633" s="19"/>
      <c r="I633" s="17">
        <v>3484</v>
      </c>
      <c r="J633" s="19"/>
      <c r="K633" s="17">
        <v>24923</v>
      </c>
      <c r="L633" s="19"/>
      <c r="M633" s="20">
        <v>0</v>
      </c>
      <c r="N633" s="15"/>
      <c r="O633" s="20">
        <v>0</v>
      </c>
      <c r="P633" s="42"/>
      <c r="Q633" s="39"/>
    </row>
    <row r="634" spans="1:17" s="3" customFormat="1" ht="13.5" customHeight="1" x14ac:dyDescent="0.15">
      <c r="A634" s="15" t="s">
        <v>114</v>
      </c>
      <c r="B634" s="16" t="s">
        <v>4</v>
      </c>
      <c r="C634" s="17">
        <f t="shared" si="25"/>
        <v>637466</v>
      </c>
      <c r="D634" s="19"/>
      <c r="E634" s="17">
        <f>SUM(E625:E633)</f>
        <v>360473</v>
      </c>
      <c r="F634" s="19"/>
      <c r="G634" s="17">
        <f>SUM(G625:G633)</f>
        <v>153969</v>
      </c>
      <c r="H634" s="19"/>
      <c r="I634" s="17">
        <f>SUM(I625:I633)</f>
        <v>8053</v>
      </c>
      <c r="J634" s="15"/>
      <c r="K634" s="17">
        <f>SUM(K625:K633)</f>
        <v>114898</v>
      </c>
      <c r="L634" s="15"/>
      <c r="M634" s="17">
        <f>SUM(M625:M633)</f>
        <v>0</v>
      </c>
      <c r="N634" s="15"/>
      <c r="O634" s="17">
        <f>SUM(O625:O633)</f>
        <v>73</v>
      </c>
      <c r="P634" s="42"/>
      <c r="Q634" s="39"/>
    </row>
    <row r="635" spans="1:17" s="3" customFormat="1" ht="13.5" customHeight="1" x14ac:dyDescent="0.15">
      <c r="A635" s="15"/>
      <c r="B635" s="16" t="s">
        <v>4</v>
      </c>
      <c r="C635" s="15"/>
      <c r="D635" s="19"/>
      <c r="E635" s="15"/>
      <c r="F635" s="19"/>
      <c r="G635" s="15"/>
      <c r="H635" s="19"/>
      <c r="I635" s="15"/>
      <c r="J635" s="15"/>
      <c r="K635" s="15"/>
      <c r="L635" s="15"/>
      <c r="M635" s="15"/>
      <c r="N635" s="15"/>
      <c r="O635" s="15"/>
      <c r="P635" s="42"/>
      <c r="Q635" s="39"/>
    </row>
    <row r="636" spans="1:17" s="3" customFormat="1" ht="13.5" customHeight="1" x14ac:dyDescent="0.15">
      <c r="A636" s="15" t="s">
        <v>111</v>
      </c>
      <c r="B636" s="16" t="s">
        <v>4</v>
      </c>
      <c r="C636" s="17">
        <f>SUM(E636:O636)</f>
        <v>7673922</v>
      </c>
      <c r="D636" s="19"/>
      <c r="E636" s="17">
        <f>SUM(E634,E622,E608,E614,)</f>
        <v>2779324</v>
      </c>
      <c r="F636" s="19"/>
      <c r="G636" s="17">
        <f>SUM(G634,G622,G608,G614,)</f>
        <v>306930</v>
      </c>
      <c r="H636" s="19"/>
      <c r="I636" s="17">
        <f>SUM(I634,I622,I608,I614,)</f>
        <v>59528</v>
      </c>
      <c r="J636" s="15"/>
      <c r="K636" s="17">
        <f>SUM(K634,K622,K608,K614,)</f>
        <v>4465917</v>
      </c>
      <c r="L636" s="15"/>
      <c r="M636" s="17">
        <f>SUM(M634,M622,M608,M614,)</f>
        <v>59490</v>
      </c>
      <c r="N636" s="19"/>
      <c r="O636" s="17">
        <f>SUM(O634,O622,O608,O614,)</f>
        <v>2733</v>
      </c>
      <c r="P636" s="42"/>
      <c r="Q636" s="39"/>
    </row>
    <row r="637" spans="1:17" s="3" customFormat="1" ht="13.5" customHeight="1" x14ac:dyDescent="0.15">
      <c r="A637" s="15"/>
      <c r="B637" s="16" t="s">
        <v>4</v>
      </c>
      <c r="C637" s="15"/>
      <c r="D637" s="19"/>
      <c r="E637" s="15"/>
      <c r="F637" s="19"/>
      <c r="G637" s="15"/>
      <c r="H637" s="19"/>
      <c r="I637" s="15"/>
      <c r="J637" s="15"/>
      <c r="K637" s="15"/>
      <c r="L637" s="15"/>
      <c r="M637" s="15"/>
      <c r="N637" s="15"/>
      <c r="O637" s="15"/>
      <c r="P637" s="42"/>
      <c r="Q637" s="39"/>
    </row>
    <row r="638" spans="1:17" s="3" customFormat="1" ht="13.5" customHeight="1" x14ac:dyDescent="0.15">
      <c r="A638" s="15" t="s">
        <v>123</v>
      </c>
      <c r="B638" s="16" t="s">
        <v>4</v>
      </c>
      <c r="C638" s="15" t="s">
        <v>4</v>
      </c>
      <c r="D638" s="19"/>
      <c r="E638" s="15" t="s">
        <v>4</v>
      </c>
      <c r="F638" s="19"/>
      <c r="G638" s="15" t="s">
        <v>4</v>
      </c>
      <c r="H638" s="19"/>
      <c r="I638" s="15" t="s">
        <v>4</v>
      </c>
      <c r="J638" s="15"/>
      <c r="K638" s="15"/>
      <c r="L638" s="15"/>
      <c r="M638" s="15" t="s">
        <v>4</v>
      </c>
      <c r="N638" s="15"/>
      <c r="O638" s="15" t="s">
        <v>4</v>
      </c>
      <c r="P638" s="42"/>
      <c r="Q638" s="39"/>
    </row>
    <row r="639" spans="1:17" s="3" customFormat="1" ht="13.5" customHeight="1" x14ac:dyDescent="0.15">
      <c r="A639" s="15" t="s">
        <v>88</v>
      </c>
      <c r="B639" s="16"/>
      <c r="C639" s="15">
        <f>SUM(E639:O639)</f>
        <v>9546989</v>
      </c>
      <c r="D639" s="19"/>
      <c r="E639" s="15">
        <v>4406</v>
      </c>
      <c r="F639" s="19"/>
      <c r="G639" s="15">
        <v>0</v>
      </c>
      <c r="H639" s="19"/>
      <c r="I639" s="15">
        <v>0</v>
      </c>
      <c r="J639" s="15"/>
      <c r="K639" s="19">
        <v>9092308</v>
      </c>
      <c r="L639" s="15"/>
      <c r="M639" s="15">
        <v>449981</v>
      </c>
      <c r="N639" s="15"/>
      <c r="O639" s="15">
        <v>294</v>
      </c>
      <c r="P639" s="42"/>
      <c r="Q639" s="39"/>
    </row>
    <row r="640" spans="1:17" s="3" customFormat="1" ht="13.5" customHeight="1" x14ac:dyDescent="0.15">
      <c r="A640" s="15" t="s">
        <v>207</v>
      </c>
      <c r="B640" s="16" t="s">
        <v>4</v>
      </c>
      <c r="C640" s="15">
        <f>SUM(E640:O640)</f>
        <v>49190</v>
      </c>
      <c r="D640" s="19"/>
      <c r="E640" s="15">
        <v>0</v>
      </c>
      <c r="F640" s="19"/>
      <c r="G640" s="15">
        <v>0</v>
      </c>
      <c r="H640" s="19"/>
      <c r="I640" s="15">
        <v>19963</v>
      </c>
      <c r="J640" s="15"/>
      <c r="K640" s="19">
        <v>17818</v>
      </c>
      <c r="L640" s="15"/>
      <c r="M640" s="15">
        <v>11409</v>
      </c>
      <c r="N640" s="15"/>
      <c r="O640" s="15"/>
      <c r="P640" s="42"/>
      <c r="Q640" s="39"/>
    </row>
    <row r="641" spans="1:17" s="3" customFormat="1" ht="13.5" customHeight="1" x14ac:dyDescent="0.15">
      <c r="A641" s="15" t="s">
        <v>184</v>
      </c>
      <c r="B641" s="16" t="s">
        <v>4</v>
      </c>
      <c r="C641" s="15">
        <f>SUM(E641:O641)</f>
        <v>202201</v>
      </c>
      <c r="D641" s="19"/>
      <c r="E641" s="15">
        <v>0</v>
      </c>
      <c r="F641" s="19"/>
      <c r="G641" s="15">
        <v>0</v>
      </c>
      <c r="H641" s="19"/>
      <c r="I641" s="15">
        <v>0</v>
      </c>
      <c r="J641" s="15"/>
      <c r="K641" s="19">
        <v>121307</v>
      </c>
      <c r="L641" s="15"/>
      <c r="M641" s="15">
        <v>80894</v>
      </c>
      <c r="N641" s="15"/>
      <c r="O641" s="15">
        <v>0</v>
      </c>
      <c r="P641" s="42"/>
      <c r="Q641" s="39"/>
    </row>
    <row r="642" spans="1:17" s="3" customFormat="1" ht="13.5" customHeight="1" x14ac:dyDescent="0.15">
      <c r="A642" s="15" t="s">
        <v>208</v>
      </c>
      <c r="B642" s="16" t="s">
        <v>4</v>
      </c>
      <c r="C642" s="15">
        <f>SUM(E642:O642)</f>
        <v>493340</v>
      </c>
      <c r="D642" s="19"/>
      <c r="E642" s="15">
        <v>222261</v>
      </c>
      <c r="F642" s="19"/>
      <c r="G642" s="15">
        <v>97795</v>
      </c>
      <c r="H642" s="19"/>
      <c r="I642" s="15">
        <v>2377</v>
      </c>
      <c r="J642" s="15"/>
      <c r="K642" s="15">
        <v>170907</v>
      </c>
      <c r="L642" s="15"/>
      <c r="M642" s="15">
        <v>0</v>
      </c>
      <c r="N642" s="15"/>
      <c r="O642" s="15">
        <v>0</v>
      </c>
      <c r="P642" s="42"/>
      <c r="Q642" s="39"/>
    </row>
    <row r="643" spans="1:17" s="3" customFormat="1" ht="13.5" customHeight="1" x14ac:dyDescent="0.15">
      <c r="A643" s="15" t="s">
        <v>233</v>
      </c>
      <c r="B643" s="16" t="s">
        <v>4</v>
      </c>
      <c r="C643" s="15">
        <f>SUM(E643:O643)</f>
        <v>4481</v>
      </c>
      <c r="D643" s="19"/>
      <c r="E643" s="15">
        <v>3112</v>
      </c>
      <c r="F643" s="19"/>
      <c r="G643" s="15">
        <v>1369</v>
      </c>
      <c r="H643" s="19"/>
      <c r="I643" s="15">
        <v>0</v>
      </c>
      <c r="J643" s="15"/>
      <c r="K643" s="15">
        <v>0</v>
      </c>
      <c r="L643" s="15"/>
      <c r="M643" s="15">
        <v>0</v>
      </c>
      <c r="N643" s="15"/>
      <c r="O643" s="15">
        <v>0</v>
      </c>
      <c r="P643" s="42"/>
      <c r="Q643" s="39"/>
    </row>
    <row r="644" spans="1:17" s="4" customFormat="1" ht="13.5" customHeight="1" x14ac:dyDescent="0.15">
      <c r="A644" s="15"/>
      <c r="B644" s="16"/>
      <c r="C644" s="27"/>
      <c r="D644" s="19"/>
      <c r="E644" s="27"/>
      <c r="F644" s="19"/>
      <c r="G644" s="27"/>
      <c r="H644" s="19"/>
      <c r="I644" s="27"/>
      <c r="J644" s="15"/>
      <c r="K644" s="27"/>
      <c r="L644" s="15"/>
      <c r="M644" s="27"/>
      <c r="N644" s="15"/>
      <c r="O644" s="27"/>
      <c r="P644" s="43"/>
      <c r="Q644" s="44"/>
    </row>
    <row r="645" spans="1:17" s="4" customFormat="1" ht="13.5" customHeight="1" x14ac:dyDescent="0.15">
      <c r="A645" s="15" t="s">
        <v>135</v>
      </c>
      <c r="B645" s="16"/>
      <c r="C645" s="17">
        <f>SUM(C639:C644)</f>
        <v>10296201</v>
      </c>
      <c r="D645" s="19"/>
      <c r="E645" s="17">
        <f>SUM(E639:E644)</f>
        <v>229779</v>
      </c>
      <c r="F645" s="19"/>
      <c r="G645" s="17">
        <f>SUM(G639:G644)</f>
        <v>99164</v>
      </c>
      <c r="H645" s="19"/>
      <c r="I645" s="17">
        <f>SUM(I639:I644)</f>
        <v>22340</v>
      </c>
      <c r="J645" s="15"/>
      <c r="K645" s="17">
        <f>SUM(K639:K644)</f>
        <v>9402340</v>
      </c>
      <c r="L645" s="15"/>
      <c r="M645" s="17">
        <f>SUM(M639:M644)</f>
        <v>542284</v>
      </c>
      <c r="N645" s="15"/>
      <c r="O645" s="17">
        <f>SUM(O639:O644)</f>
        <v>294</v>
      </c>
      <c r="P645" s="43"/>
      <c r="Q645" s="44"/>
    </row>
    <row r="646" spans="1:17" s="4" customFormat="1" ht="13.5" customHeight="1" x14ac:dyDescent="0.15">
      <c r="A646" s="15"/>
      <c r="B646" s="16" t="s">
        <v>4</v>
      </c>
      <c r="C646" s="15"/>
      <c r="D646" s="19"/>
      <c r="E646" s="15"/>
      <c r="F646" s="19"/>
      <c r="G646" s="15"/>
      <c r="H646" s="19"/>
      <c r="I646" s="15"/>
      <c r="J646" s="15"/>
      <c r="K646" s="15"/>
      <c r="L646" s="15"/>
      <c r="M646" s="15"/>
      <c r="N646" s="15"/>
      <c r="O646" s="15"/>
      <c r="P646" s="43"/>
      <c r="Q646" s="44"/>
    </row>
    <row r="647" spans="1:17" s="3" customFormat="1" ht="13.5" customHeight="1" x14ac:dyDescent="0.15">
      <c r="A647" s="15" t="s">
        <v>89</v>
      </c>
      <c r="B647" s="16" t="s">
        <v>4</v>
      </c>
      <c r="C647" s="17">
        <f>SUM(E647:O647)</f>
        <v>48506622</v>
      </c>
      <c r="D647" s="19"/>
      <c r="E647" s="17">
        <v>0</v>
      </c>
      <c r="F647" s="19"/>
      <c r="G647" s="17">
        <v>0</v>
      </c>
      <c r="H647" s="19"/>
      <c r="I647" s="17">
        <v>0</v>
      </c>
      <c r="J647" s="15"/>
      <c r="K647" s="17">
        <v>48517094</v>
      </c>
      <c r="L647" s="15"/>
      <c r="M647" s="20">
        <v>0</v>
      </c>
      <c r="N647" s="15"/>
      <c r="O647" s="20">
        <v>-10472</v>
      </c>
      <c r="P647" s="42"/>
      <c r="Q647" s="39"/>
    </row>
    <row r="648" spans="1:17" s="3" customFormat="1" ht="13.5" customHeight="1" x14ac:dyDescent="0.15">
      <c r="A648" s="15"/>
      <c r="B648" s="16" t="s">
        <v>4</v>
      </c>
      <c r="C648" s="15"/>
      <c r="D648" s="19"/>
      <c r="E648" s="15"/>
      <c r="F648" s="19"/>
      <c r="G648" s="15"/>
      <c r="H648" s="19"/>
      <c r="I648" s="15"/>
      <c r="J648" s="15"/>
      <c r="K648" s="15"/>
      <c r="L648" s="15"/>
      <c r="M648" s="15"/>
      <c r="N648" s="15"/>
      <c r="O648" s="15"/>
      <c r="P648" s="42"/>
      <c r="Q648" s="39"/>
    </row>
    <row r="649" spans="1:17" s="3" customFormat="1" ht="13.5" customHeight="1" x14ac:dyDescent="0.15">
      <c r="A649" s="15" t="s">
        <v>164</v>
      </c>
      <c r="B649" s="16" t="s">
        <v>4</v>
      </c>
      <c r="C649" s="17">
        <f>C181+C341+C490+C550+C596+C636+C645+C647</f>
        <v>284617797</v>
      </c>
      <c r="D649" s="19"/>
      <c r="E649" s="17">
        <f>E181+E341+E490+E550+E596+E636+E645+E647</f>
        <v>84683161</v>
      </c>
      <c r="F649" s="19"/>
      <c r="G649" s="17">
        <f>G181+G341+G490+G550+G596+G636+G645+G647</f>
        <v>26674913</v>
      </c>
      <c r="H649" s="19"/>
      <c r="I649" s="17">
        <f>I181+I341+I490+I550+I596+I636+I645+I647</f>
        <v>9957416</v>
      </c>
      <c r="J649" s="15"/>
      <c r="K649" s="17">
        <f>K181+K341+K490+K550+K596+K636+K645+K647</f>
        <v>123301362</v>
      </c>
      <c r="L649" s="15"/>
      <c r="M649" s="17">
        <f>M181+M341+M490+M550+M596+M636+M645+M647</f>
        <v>14273260</v>
      </c>
      <c r="N649" s="15"/>
      <c r="O649" s="17">
        <f>O181+O341+O490+O550+O596+O636+O645+O647</f>
        <v>25727685</v>
      </c>
      <c r="P649" s="42"/>
      <c r="Q649" s="39"/>
    </row>
    <row r="650" spans="1:17" s="3" customFormat="1" ht="13.5" customHeight="1" x14ac:dyDescent="0.15">
      <c r="A650" s="15"/>
      <c r="B650" s="16" t="s">
        <v>4</v>
      </c>
      <c r="C650" s="15"/>
      <c r="D650" s="19"/>
      <c r="E650" s="15"/>
      <c r="F650" s="19"/>
      <c r="G650" s="15"/>
      <c r="H650" s="19"/>
      <c r="I650" s="15"/>
      <c r="J650" s="15"/>
      <c r="K650" s="15"/>
      <c r="L650" s="15"/>
      <c r="M650" s="15"/>
      <c r="N650" s="15"/>
      <c r="O650" s="15"/>
      <c r="P650" s="42"/>
      <c r="Q650" s="39"/>
    </row>
    <row r="651" spans="1:17" s="3" customFormat="1" ht="13.5" customHeight="1" x14ac:dyDescent="0.15">
      <c r="A651" s="15" t="s">
        <v>145</v>
      </c>
      <c r="B651" s="16" t="s">
        <v>4</v>
      </c>
      <c r="C651" s="15"/>
      <c r="D651" s="19"/>
      <c r="E651" s="15"/>
      <c r="F651" s="19"/>
      <c r="G651" s="15"/>
      <c r="H651" s="19"/>
      <c r="I651" s="15"/>
      <c r="J651" s="15"/>
      <c r="K651" s="15"/>
      <c r="L651" s="15"/>
      <c r="M651" s="15"/>
      <c r="N651" s="15"/>
      <c r="O651" s="15"/>
      <c r="P651" s="42"/>
      <c r="Q651" s="39"/>
    </row>
    <row r="652" spans="1:17" s="3" customFormat="1" ht="13.5" customHeight="1" x14ac:dyDescent="0.15">
      <c r="A652" s="15" t="s">
        <v>146</v>
      </c>
      <c r="B652" s="16" t="s">
        <v>4</v>
      </c>
      <c r="C652" s="15" t="s">
        <v>4</v>
      </c>
      <c r="D652" s="19"/>
      <c r="E652" s="15" t="s">
        <v>4</v>
      </c>
      <c r="F652" s="19"/>
      <c r="G652" s="15" t="s">
        <v>4</v>
      </c>
      <c r="H652" s="19"/>
      <c r="I652" s="15" t="s">
        <v>4</v>
      </c>
      <c r="J652" s="15"/>
      <c r="K652" s="15"/>
      <c r="L652" s="15"/>
      <c r="M652" s="15" t="s">
        <v>4</v>
      </c>
      <c r="N652" s="15"/>
      <c r="O652" s="15" t="s">
        <v>4</v>
      </c>
      <c r="P652" s="42"/>
      <c r="Q652" s="39"/>
    </row>
    <row r="653" spans="1:17" s="3" customFormat="1" ht="13.5" customHeight="1" x14ac:dyDescent="0.15">
      <c r="A653" s="15" t="s">
        <v>124</v>
      </c>
      <c r="B653" s="16" t="s">
        <v>4</v>
      </c>
      <c r="C653" s="15">
        <f>SUM(E653:O653)</f>
        <v>4674396</v>
      </c>
      <c r="D653" s="19"/>
      <c r="E653" s="15">
        <v>0</v>
      </c>
      <c r="F653" s="19"/>
      <c r="G653" s="15">
        <v>0</v>
      </c>
      <c r="H653" s="19"/>
      <c r="I653" s="15">
        <v>0</v>
      </c>
      <c r="J653" s="15"/>
      <c r="K653" s="19">
        <v>4674396</v>
      </c>
      <c r="L653" s="15"/>
      <c r="M653" s="15">
        <v>0</v>
      </c>
      <c r="N653" s="15"/>
      <c r="O653" s="15">
        <v>0</v>
      </c>
      <c r="P653" s="42"/>
      <c r="Q653" s="39"/>
    </row>
    <row r="654" spans="1:17" s="3" customFormat="1" ht="13.5" customHeight="1" x14ac:dyDescent="0.15">
      <c r="A654" s="15" t="s">
        <v>177</v>
      </c>
      <c r="B654" s="16"/>
      <c r="C654" s="19">
        <f>SUM(E654:O654)</f>
        <v>1497604</v>
      </c>
      <c r="D654" s="19"/>
      <c r="E654" s="19">
        <v>0</v>
      </c>
      <c r="F654" s="19"/>
      <c r="G654" s="19">
        <v>0</v>
      </c>
      <c r="H654" s="19"/>
      <c r="I654" s="19">
        <v>0</v>
      </c>
      <c r="J654" s="15"/>
      <c r="K654" s="19">
        <v>1497604</v>
      </c>
      <c r="L654" s="15"/>
      <c r="M654" s="20">
        <v>0</v>
      </c>
      <c r="N654" s="15"/>
      <c r="O654" s="20">
        <v>0</v>
      </c>
      <c r="P654" s="42"/>
      <c r="Q654" s="39"/>
    </row>
    <row r="655" spans="1:17" s="3" customFormat="1" ht="13.5" customHeight="1" x14ac:dyDescent="0.15">
      <c r="A655" s="15" t="s">
        <v>200</v>
      </c>
      <c r="B655" s="16"/>
      <c r="C655" s="28">
        <f>SUM(C653:C654)</f>
        <v>6172000</v>
      </c>
      <c r="D655" s="19"/>
      <c r="E655" s="28">
        <f>SUM(E653:E654)</f>
        <v>0</v>
      </c>
      <c r="F655" s="19"/>
      <c r="G655" s="28">
        <f>SUM(G653:G654)</f>
        <v>0</v>
      </c>
      <c r="H655" s="19"/>
      <c r="I655" s="28">
        <f>SUM(I653:I654)</f>
        <v>0</v>
      </c>
      <c r="J655" s="15"/>
      <c r="K655" s="28">
        <f>SUM(K653:K654)</f>
        <v>6172000</v>
      </c>
      <c r="L655" s="15"/>
      <c r="M655" s="28">
        <f>SUM(M653:M654)</f>
        <v>0</v>
      </c>
      <c r="N655" s="15"/>
      <c r="O655" s="28">
        <f>SUM(O653:O654)</f>
        <v>0</v>
      </c>
      <c r="P655" s="42"/>
      <c r="Q655" s="39"/>
    </row>
    <row r="656" spans="1:17" s="3" customFormat="1" ht="13.5" customHeight="1" x14ac:dyDescent="0.15">
      <c r="A656" s="15"/>
      <c r="B656" s="16" t="s">
        <v>4</v>
      </c>
      <c r="C656" s="15"/>
      <c r="D656" s="19"/>
      <c r="E656" s="15"/>
      <c r="F656" s="19"/>
      <c r="G656" s="15"/>
      <c r="H656" s="19"/>
      <c r="I656" s="15"/>
      <c r="J656" s="15"/>
      <c r="K656" s="15"/>
      <c r="L656" s="15"/>
      <c r="M656" s="15"/>
      <c r="N656" s="15"/>
      <c r="O656" s="15"/>
      <c r="P656" s="42"/>
      <c r="Q656" s="39"/>
    </row>
    <row r="657" spans="1:17" s="3" customFormat="1" ht="13.5" customHeight="1" x14ac:dyDescent="0.15">
      <c r="A657" s="15" t="s">
        <v>147</v>
      </c>
      <c r="B657" s="16" t="s">
        <v>4</v>
      </c>
      <c r="C657" s="15"/>
      <c r="D657" s="19"/>
      <c r="E657" s="15"/>
      <c r="F657" s="19"/>
      <c r="G657" s="15"/>
      <c r="H657" s="19"/>
      <c r="I657" s="15"/>
      <c r="J657" s="15"/>
      <c r="K657" s="15"/>
      <c r="L657" s="15"/>
      <c r="M657" s="15"/>
      <c r="N657" s="15"/>
      <c r="O657" s="15"/>
      <c r="P657" s="42"/>
      <c r="Q657" s="39"/>
    </row>
    <row r="658" spans="1:17" s="3" customFormat="1" ht="13.5" customHeight="1" x14ac:dyDescent="0.15">
      <c r="A658" s="15" t="s">
        <v>158</v>
      </c>
      <c r="B658" s="16" t="s">
        <v>4</v>
      </c>
      <c r="C658" s="15">
        <f>SUM(E658:O658)</f>
        <v>5965212</v>
      </c>
      <c r="D658" s="19"/>
      <c r="E658" s="15">
        <v>0</v>
      </c>
      <c r="F658" s="19"/>
      <c r="G658" s="15">
        <v>0</v>
      </c>
      <c r="H658" s="19"/>
      <c r="I658" s="15">
        <v>0</v>
      </c>
      <c r="J658" s="15"/>
      <c r="K658" s="15">
        <v>5965212</v>
      </c>
      <c r="L658" s="15"/>
      <c r="M658" s="15">
        <v>0</v>
      </c>
      <c r="N658" s="15"/>
      <c r="O658" s="15">
        <v>0</v>
      </c>
      <c r="P658" s="42"/>
      <c r="Q658" s="39"/>
    </row>
    <row r="659" spans="1:17" s="3" customFormat="1" ht="13.5" customHeight="1" x14ac:dyDescent="0.15">
      <c r="A659" s="15" t="s">
        <v>177</v>
      </c>
      <c r="B659" s="16"/>
      <c r="C659" s="17">
        <f>SUM(E659:O659)</f>
        <v>-98749</v>
      </c>
      <c r="D659" s="19"/>
      <c r="E659" s="17">
        <v>0</v>
      </c>
      <c r="F659" s="19"/>
      <c r="G659" s="17">
        <v>0</v>
      </c>
      <c r="H659" s="19"/>
      <c r="I659" s="17">
        <v>468703</v>
      </c>
      <c r="J659" s="15"/>
      <c r="K659" s="19">
        <v>-570152</v>
      </c>
      <c r="L659" s="15"/>
      <c r="M659" s="20">
        <v>2700</v>
      </c>
      <c r="N659" s="15"/>
      <c r="O659" s="20">
        <v>0</v>
      </c>
      <c r="P659" s="42"/>
      <c r="Q659" s="39"/>
    </row>
    <row r="660" spans="1:17" s="3" customFormat="1" ht="13.5" customHeight="1" x14ac:dyDescent="0.15">
      <c r="A660" s="15" t="s">
        <v>148</v>
      </c>
      <c r="B660" s="16" t="s">
        <v>4</v>
      </c>
      <c r="C660" s="17">
        <f>SUM(C658:C659)</f>
        <v>5866463</v>
      </c>
      <c r="D660" s="19"/>
      <c r="E660" s="17">
        <f>SUM(E658:E659)</f>
        <v>0</v>
      </c>
      <c r="F660" s="19"/>
      <c r="G660" s="17">
        <f>SUM(G658:G659)</f>
        <v>0</v>
      </c>
      <c r="H660" s="19"/>
      <c r="I660" s="17">
        <f>SUM(I658:I659)</f>
        <v>468703</v>
      </c>
      <c r="J660" s="15"/>
      <c r="K660" s="18">
        <f>SUM(K658:K659)</f>
        <v>5395060</v>
      </c>
      <c r="L660" s="15"/>
      <c r="M660" s="17">
        <f>SUM(M658:M659)</f>
        <v>2700</v>
      </c>
      <c r="N660" s="15"/>
      <c r="O660" s="17">
        <f>SUM(O658:O659)</f>
        <v>0</v>
      </c>
      <c r="P660" s="42"/>
      <c r="Q660" s="39"/>
    </row>
    <row r="661" spans="1:17" s="3" customFormat="1" ht="13.5" customHeight="1" x14ac:dyDescent="0.15">
      <c r="A661" s="15"/>
      <c r="B661" s="16"/>
      <c r="C661" s="15"/>
      <c r="D661" s="19"/>
      <c r="E661" s="15"/>
      <c r="F661" s="19"/>
      <c r="G661" s="15"/>
      <c r="H661" s="19"/>
      <c r="I661" s="15"/>
      <c r="J661" s="15"/>
      <c r="K661" s="15"/>
      <c r="L661" s="15"/>
      <c r="M661" s="15"/>
      <c r="N661" s="15"/>
      <c r="O661" s="15"/>
      <c r="P661" s="42"/>
      <c r="Q661" s="39"/>
    </row>
    <row r="662" spans="1:17" s="3" customFormat="1" ht="13.5" customHeight="1" x14ac:dyDescent="0.15">
      <c r="A662" s="15" t="s">
        <v>136</v>
      </c>
      <c r="B662" s="16" t="s">
        <v>4</v>
      </c>
      <c r="C662" s="17">
        <f>C655+C660</f>
        <v>12038463</v>
      </c>
      <c r="D662" s="19"/>
      <c r="E662" s="17">
        <f>E655+E660</f>
        <v>0</v>
      </c>
      <c r="F662" s="19"/>
      <c r="G662" s="17">
        <f>G655+G660</f>
        <v>0</v>
      </c>
      <c r="H662" s="19"/>
      <c r="I662" s="17">
        <f>I655+I660</f>
        <v>468703</v>
      </c>
      <c r="J662" s="15"/>
      <c r="K662" s="17">
        <f>K655+K660</f>
        <v>11567060</v>
      </c>
      <c r="L662" s="15"/>
      <c r="M662" s="17">
        <f>M655+M660</f>
        <v>2700</v>
      </c>
      <c r="N662" s="15"/>
      <c r="O662" s="17">
        <f>O655+O660</f>
        <v>0</v>
      </c>
      <c r="P662" s="42"/>
      <c r="Q662" s="39"/>
    </row>
    <row r="663" spans="1:17" s="3" customFormat="1" ht="13.5" customHeight="1" x14ac:dyDescent="0.15">
      <c r="A663" s="15"/>
      <c r="B663" s="16" t="s">
        <v>4</v>
      </c>
      <c r="C663" s="15"/>
      <c r="D663" s="19"/>
      <c r="E663" s="15"/>
      <c r="F663" s="19"/>
      <c r="G663" s="15"/>
      <c r="H663" s="19"/>
      <c r="I663" s="15"/>
      <c r="J663" s="15"/>
      <c r="K663" s="15"/>
      <c r="L663" s="15"/>
      <c r="M663" s="15"/>
      <c r="N663" s="15"/>
      <c r="O663" s="15"/>
      <c r="P663" s="42"/>
      <c r="Q663" s="39"/>
    </row>
    <row r="664" spans="1:17" s="3" customFormat="1" ht="13.5" customHeight="1" x14ac:dyDescent="0.15">
      <c r="A664" s="15" t="s">
        <v>163</v>
      </c>
      <c r="B664" s="16" t="s">
        <v>4</v>
      </c>
      <c r="C664" s="17">
        <f>C649+C662</f>
        <v>296656260</v>
      </c>
      <c r="D664" s="19"/>
      <c r="E664" s="17">
        <f>E649+E662</f>
        <v>84683161</v>
      </c>
      <c r="F664" s="19"/>
      <c r="G664" s="17">
        <f>G649+G662</f>
        <v>26674913</v>
      </c>
      <c r="H664" s="19"/>
      <c r="I664" s="17">
        <f>I649+I662</f>
        <v>10426119</v>
      </c>
      <c r="J664" s="15"/>
      <c r="K664" s="17">
        <f>K649+K662</f>
        <v>134868422</v>
      </c>
      <c r="L664" s="15"/>
      <c r="M664" s="17">
        <f>M649+M662</f>
        <v>14275960</v>
      </c>
      <c r="N664" s="15"/>
      <c r="O664" s="17">
        <f>O649+O662</f>
        <v>25727685</v>
      </c>
      <c r="P664" s="42"/>
      <c r="Q664" s="39"/>
    </row>
    <row r="665" spans="1:17" s="3" customFormat="1" ht="13.5" customHeight="1" x14ac:dyDescent="0.15">
      <c r="A665" s="15"/>
      <c r="B665" s="16" t="s">
        <v>4</v>
      </c>
      <c r="C665" s="15"/>
      <c r="D665" s="19"/>
      <c r="E665" s="15"/>
      <c r="F665" s="19"/>
      <c r="G665" s="15"/>
      <c r="H665" s="19"/>
      <c r="I665" s="15"/>
      <c r="J665" s="15"/>
      <c r="K665" s="15"/>
      <c r="L665" s="15"/>
      <c r="M665" s="15"/>
      <c r="N665" s="15"/>
      <c r="O665" s="15"/>
      <c r="P665" s="42"/>
      <c r="Q665" s="39"/>
    </row>
    <row r="666" spans="1:17" s="3" customFormat="1" ht="13.5" customHeight="1" x14ac:dyDescent="0.15">
      <c r="A666" s="15" t="s">
        <v>20</v>
      </c>
      <c r="B666" s="16" t="s">
        <v>4</v>
      </c>
      <c r="C666" s="15" t="s">
        <v>4</v>
      </c>
      <c r="D666" s="19"/>
      <c r="E666" s="15" t="s">
        <v>4</v>
      </c>
      <c r="F666" s="19"/>
      <c r="G666" s="15" t="s">
        <v>4</v>
      </c>
      <c r="H666" s="19"/>
      <c r="I666" s="15" t="s">
        <v>4</v>
      </c>
      <c r="J666" s="15"/>
      <c r="K666" s="15"/>
      <c r="L666" s="15"/>
      <c r="M666" s="15" t="s">
        <v>4</v>
      </c>
      <c r="N666" s="15"/>
      <c r="O666" s="15" t="s">
        <v>4</v>
      </c>
      <c r="P666" s="42"/>
      <c r="Q666" s="39"/>
    </row>
    <row r="667" spans="1:17" s="3" customFormat="1" ht="13.5" customHeight="1" x14ac:dyDescent="0.15">
      <c r="A667" s="15" t="s">
        <v>149</v>
      </c>
      <c r="B667" s="16" t="s">
        <v>4</v>
      </c>
      <c r="C667" s="15">
        <f>SUM(E667:O667)</f>
        <v>206236129</v>
      </c>
      <c r="D667" s="19"/>
      <c r="E667" s="15">
        <v>58347310</v>
      </c>
      <c r="F667" s="19"/>
      <c r="G667" s="15">
        <v>19896576</v>
      </c>
      <c r="H667" s="19"/>
      <c r="I667" s="15">
        <v>11406672</v>
      </c>
      <c r="J667" s="15"/>
      <c r="K667" s="15">
        <v>115748281</v>
      </c>
      <c r="L667" s="15"/>
      <c r="M667" s="15">
        <v>837290</v>
      </c>
      <c r="N667" s="15"/>
      <c r="O667" s="15">
        <v>0</v>
      </c>
      <c r="P667" s="42"/>
      <c r="Q667" s="39"/>
    </row>
    <row r="668" spans="1:17" s="3" customFormat="1" ht="13.5" customHeight="1" x14ac:dyDescent="0.15">
      <c r="A668" s="15" t="s">
        <v>210</v>
      </c>
      <c r="B668" s="16" t="s">
        <v>4</v>
      </c>
      <c r="C668" s="15"/>
      <c r="D668" s="19"/>
      <c r="E668" s="15"/>
      <c r="F668" s="19"/>
      <c r="G668" s="15"/>
      <c r="H668" s="19"/>
      <c r="I668" s="15"/>
      <c r="J668" s="15"/>
      <c r="K668" s="15"/>
      <c r="L668" s="15"/>
      <c r="M668" s="15"/>
      <c r="N668" s="15"/>
      <c r="O668" s="15"/>
      <c r="P668" s="42"/>
      <c r="Q668" s="39"/>
    </row>
    <row r="669" spans="1:17" s="3" customFormat="1" ht="13.5" customHeight="1" x14ac:dyDescent="0.15">
      <c r="A669" s="15" t="s">
        <v>209</v>
      </c>
      <c r="B669" s="16"/>
      <c r="C669" s="15">
        <f>SUM(E669:O669)</f>
        <v>24535022</v>
      </c>
      <c r="D669" s="19"/>
      <c r="E669" s="15">
        <v>0</v>
      </c>
      <c r="F669" s="19"/>
      <c r="G669" s="15">
        <v>0</v>
      </c>
      <c r="H669" s="19"/>
      <c r="I669" s="15">
        <v>0</v>
      </c>
      <c r="J669" s="15"/>
      <c r="K669" s="15">
        <v>24535022</v>
      </c>
      <c r="L669" s="15"/>
      <c r="M669" s="15">
        <v>0</v>
      </c>
      <c r="N669" s="15"/>
      <c r="O669" s="15">
        <v>0</v>
      </c>
      <c r="P669" s="42"/>
      <c r="Q669" s="39"/>
    </row>
    <row r="670" spans="1:17" s="3" customFormat="1" ht="13.5" customHeight="1" x14ac:dyDescent="0.15">
      <c r="A670" s="15" t="s">
        <v>211</v>
      </c>
      <c r="B670" s="16" t="s">
        <v>4</v>
      </c>
      <c r="C670" s="15"/>
      <c r="D670" s="19"/>
      <c r="E670" s="15"/>
      <c r="F670" s="19"/>
      <c r="G670" s="15"/>
      <c r="H670" s="19"/>
      <c r="I670" s="15"/>
      <c r="J670" s="15"/>
      <c r="K670" s="15"/>
      <c r="L670" s="15"/>
      <c r="M670" s="15"/>
      <c r="N670" s="15"/>
      <c r="O670" s="15"/>
      <c r="P670" s="42"/>
      <c r="Q670" s="39"/>
    </row>
    <row r="671" spans="1:17" s="3" customFormat="1" ht="13.5" customHeight="1" x14ac:dyDescent="0.15">
      <c r="A671" s="15" t="s">
        <v>151</v>
      </c>
      <c r="B671" s="16" t="s">
        <v>4</v>
      </c>
      <c r="C671" s="17">
        <f>SUM(E671:O671)</f>
        <v>1052329</v>
      </c>
      <c r="D671" s="19"/>
      <c r="E671" s="17">
        <v>0</v>
      </c>
      <c r="F671" s="19"/>
      <c r="G671" s="17">
        <v>0</v>
      </c>
      <c r="H671" s="19"/>
      <c r="I671" s="17">
        <v>0</v>
      </c>
      <c r="J671" s="15"/>
      <c r="K671" s="17">
        <v>1052329</v>
      </c>
      <c r="L671" s="15"/>
      <c r="M671" s="17">
        <v>0</v>
      </c>
      <c r="N671" s="15"/>
      <c r="O671" s="17">
        <v>0</v>
      </c>
      <c r="P671" s="42"/>
      <c r="Q671" s="39"/>
    </row>
    <row r="672" spans="1:17" s="3" customFormat="1" ht="13.5" customHeight="1" x14ac:dyDescent="0.15">
      <c r="A672" s="15" t="s">
        <v>143</v>
      </c>
      <c r="B672" s="16" t="s">
        <v>4</v>
      </c>
      <c r="C672" s="17">
        <f>SUM(C667:C671)</f>
        <v>231823480</v>
      </c>
      <c r="D672" s="19"/>
      <c r="E672" s="17">
        <f>SUM(E667:E671)</f>
        <v>58347310</v>
      </c>
      <c r="F672" s="19"/>
      <c r="G672" s="17">
        <f>SUM(G667:G671)</f>
        <v>19896576</v>
      </c>
      <c r="H672" s="19"/>
      <c r="I672" s="17">
        <f>SUM(I667:I671)</f>
        <v>11406672</v>
      </c>
      <c r="J672" s="15"/>
      <c r="K672" s="17">
        <f>SUM(K667:K671)</f>
        <v>141335632</v>
      </c>
      <c r="L672" s="15"/>
      <c r="M672" s="17">
        <f>SUM(M667:M671)</f>
        <v>837290</v>
      </c>
      <c r="N672" s="15"/>
      <c r="O672" s="17">
        <f>SUM(O667:O671)</f>
        <v>0</v>
      </c>
      <c r="P672" s="42"/>
      <c r="Q672" s="39"/>
    </row>
    <row r="673" spans="1:254" s="3" customFormat="1" ht="13.5" customHeight="1" x14ac:dyDescent="0.15">
      <c r="A673" s="15"/>
      <c r="B673" s="16" t="s">
        <v>4</v>
      </c>
      <c r="C673" s="15"/>
      <c r="D673" s="19"/>
      <c r="E673" s="15"/>
      <c r="F673" s="19"/>
      <c r="G673" s="15"/>
      <c r="H673" s="19"/>
      <c r="I673" s="15"/>
      <c r="J673" s="15"/>
      <c r="K673" s="15"/>
      <c r="L673" s="15"/>
      <c r="M673" s="15"/>
      <c r="N673" s="15"/>
      <c r="O673" s="15"/>
      <c r="P673" s="42"/>
      <c r="Q673" s="39"/>
    </row>
    <row r="674" spans="1:254" s="3" customFormat="1" ht="13.5" customHeight="1" thickBot="1" x14ac:dyDescent="0.2">
      <c r="A674" s="15" t="s">
        <v>144</v>
      </c>
      <c r="B674" s="16" t="s">
        <v>4</v>
      </c>
      <c r="C674" s="23">
        <f>+C664+C672</f>
        <v>528479740</v>
      </c>
      <c r="D674" s="19"/>
      <c r="E674" s="23">
        <f>+E664+E672</f>
        <v>143030471</v>
      </c>
      <c r="F674" s="19"/>
      <c r="G674" s="23">
        <f>+G664+G672</f>
        <v>46571489</v>
      </c>
      <c r="H674" s="19"/>
      <c r="I674" s="23">
        <f>+I664+I672</f>
        <v>21832791</v>
      </c>
      <c r="J674" s="15"/>
      <c r="K674" s="23">
        <f>+K664+K672</f>
        <v>276204054</v>
      </c>
      <c r="L674" s="15"/>
      <c r="M674" s="23">
        <f>+M664+M672</f>
        <v>15113250</v>
      </c>
      <c r="N674" s="15"/>
      <c r="O674" s="23">
        <f>+O664+O672</f>
        <v>25727685</v>
      </c>
      <c r="P674" s="42"/>
      <c r="Q674" s="39"/>
    </row>
    <row r="675" spans="1:254" s="50" customFormat="1" ht="13.5" customHeight="1" thickTop="1" x14ac:dyDescent="0.15">
      <c r="C675" s="50">
        <v>528479739.69999999</v>
      </c>
      <c r="D675" s="51"/>
      <c r="E675" s="50">
        <v>143030470.72</v>
      </c>
      <c r="F675" s="51"/>
      <c r="G675" s="50">
        <v>46571489.329999998</v>
      </c>
      <c r="H675" s="51"/>
      <c r="I675" s="50">
        <v>21832791.449999999</v>
      </c>
      <c r="K675" s="50">
        <v>276204052.68000001</v>
      </c>
      <c r="M675" s="50">
        <v>15113250.33</v>
      </c>
      <c r="O675" s="50">
        <v>25727685.190000001</v>
      </c>
      <c r="P675" s="52"/>
      <c r="Q675" s="52"/>
    </row>
    <row r="676" spans="1:254" s="3" customFormat="1" ht="13.5" customHeight="1" x14ac:dyDescent="0.15">
      <c r="A676" s="2"/>
      <c r="B676" s="2"/>
      <c r="C676" s="2">
        <f>C675-C674</f>
        <v>-0.30000001192092896</v>
      </c>
      <c r="D676" s="32"/>
      <c r="E676" s="2">
        <f>E675-E674</f>
        <v>-0.2800000011920929</v>
      </c>
      <c r="F676" s="32"/>
      <c r="G676" s="2">
        <f>G675-G674</f>
        <v>0.32999999821186066</v>
      </c>
      <c r="H676" s="32"/>
      <c r="I676" s="2">
        <f>I675-I674</f>
        <v>0.44999999925494194</v>
      </c>
      <c r="J676" s="2"/>
      <c r="K676" s="2">
        <f>K675-K674</f>
        <v>-1.3199999928474426</v>
      </c>
      <c r="L676" s="2"/>
      <c r="M676" s="2">
        <f>M675-M674</f>
        <v>0.33000000007450581</v>
      </c>
      <c r="N676" s="2"/>
      <c r="O676" s="2">
        <f>O675-O674</f>
        <v>0.19000000134110451</v>
      </c>
      <c r="P676" s="42"/>
      <c r="Q676" s="39"/>
    </row>
    <row r="677" spans="1:254" s="3" customFormat="1" ht="13.5" customHeight="1" x14ac:dyDescent="0.15">
      <c r="A677" s="1"/>
      <c r="B677" s="1"/>
      <c r="C677" s="1"/>
      <c r="D677" s="30"/>
      <c r="E677" s="1"/>
      <c r="F677" s="30"/>
      <c r="G677" s="1"/>
      <c r="H677" s="30"/>
      <c r="I677" s="1"/>
      <c r="J677" s="1"/>
      <c r="K677" s="1"/>
      <c r="L677" s="1"/>
      <c r="M677" s="1"/>
      <c r="N677" s="1"/>
      <c r="O677" s="1"/>
      <c r="P677" s="42" t="s">
        <v>4</v>
      </c>
      <c r="Q677" s="39" t="s">
        <v>4</v>
      </c>
      <c r="R677" s="3" t="s">
        <v>4</v>
      </c>
      <c r="S677" s="3" t="s">
        <v>4</v>
      </c>
      <c r="T677" s="3" t="s">
        <v>4</v>
      </c>
      <c r="U677" s="3" t="s">
        <v>4</v>
      </c>
      <c r="V677" s="3" t="s">
        <v>4</v>
      </c>
      <c r="W677" s="3" t="s">
        <v>4</v>
      </c>
      <c r="X677" s="3" t="s">
        <v>4</v>
      </c>
      <c r="Y677" s="3" t="s">
        <v>4</v>
      </c>
      <c r="Z677" s="3" t="s">
        <v>4</v>
      </c>
      <c r="AA677" s="3" t="s">
        <v>4</v>
      </c>
      <c r="AB677" s="3" t="s">
        <v>4</v>
      </c>
      <c r="AC677" s="3" t="s">
        <v>4</v>
      </c>
      <c r="AD677" s="3" t="s">
        <v>4</v>
      </c>
      <c r="AE677" s="3" t="s">
        <v>4</v>
      </c>
      <c r="AF677" s="3" t="s">
        <v>4</v>
      </c>
      <c r="AG677" s="3" t="s">
        <v>4</v>
      </c>
      <c r="AH677" s="3" t="s">
        <v>4</v>
      </c>
      <c r="AI677" s="3" t="s">
        <v>4</v>
      </c>
      <c r="AJ677" s="3" t="s">
        <v>4</v>
      </c>
      <c r="AK677" s="3" t="s">
        <v>4</v>
      </c>
      <c r="AL677" s="3" t="s">
        <v>4</v>
      </c>
      <c r="AM677" s="3" t="s">
        <v>4</v>
      </c>
      <c r="AN677" s="3" t="s">
        <v>4</v>
      </c>
      <c r="AO677" s="3" t="s">
        <v>4</v>
      </c>
    </row>
    <row r="678" spans="1:254" s="3" customFormat="1" ht="13.5" customHeight="1" x14ac:dyDescent="0.15">
      <c r="A678" s="1"/>
      <c r="B678" s="1"/>
      <c r="C678" s="1"/>
      <c r="D678" s="30"/>
      <c r="E678" s="1"/>
      <c r="F678" s="30"/>
      <c r="G678" s="1"/>
      <c r="H678" s="30"/>
      <c r="I678" s="1"/>
      <c r="J678" s="1"/>
      <c r="K678" s="1"/>
      <c r="L678" s="1"/>
      <c r="M678" s="1"/>
      <c r="N678" s="1"/>
      <c r="O678" s="1"/>
      <c r="P678" s="42"/>
      <c r="Q678" s="39"/>
    </row>
    <row r="679" spans="1:254" s="3" customFormat="1" ht="13.5" customHeight="1" x14ac:dyDescent="0.15">
      <c r="A679" s="1"/>
      <c r="B679" s="1"/>
      <c r="C679" s="1"/>
      <c r="D679" s="30"/>
      <c r="E679" s="1"/>
      <c r="F679" s="30"/>
      <c r="G679" s="1"/>
      <c r="H679" s="30"/>
      <c r="I679" s="1"/>
      <c r="J679" s="1"/>
      <c r="K679" s="1"/>
      <c r="L679" s="1"/>
      <c r="M679" s="1"/>
      <c r="N679" s="1"/>
      <c r="O679" s="1"/>
      <c r="P679" s="42"/>
      <c r="Q679" s="39"/>
    </row>
    <row r="680" spans="1:254" s="3" customFormat="1" ht="13.5" customHeight="1" x14ac:dyDescent="0.15">
      <c r="A680" s="1"/>
      <c r="B680" s="1"/>
      <c r="C680" s="1"/>
      <c r="D680" s="30"/>
      <c r="E680" s="1"/>
      <c r="F680" s="30"/>
      <c r="G680" s="1"/>
      <c r="H680" s="30"/>
      <c r="I680" s="1"/>
      <c r="J680" s="1"/>
      <c r="K680" s="1"/>
      <c r="L680" s="1"/>
      <c r="M680" s="1"/>
      <c r="N680" s="1"/>
      <c r="O680" s="1"/>
      <c r="P680" s="42"/>
      <c r="Q680" s="39"/>
    </row>
    <row r="681" spans="1:254" s="3" customFormat="1" ht="13.5" customHeight="1" x14ac:dyDescent="0.15">
      <c r="A681" s="1"/>
      <c r="B681" s="1"/>
      <c r="C681" s="1"/>
      <c r="D681" s="30"/>
      <c r="E681" s="1"/>
      <c r="F681" s="30"/>
      <c r="G681" s="1"/>
      <c r="H681" s="30"/>
      <c r="I681" s="1"/>
      <c r="J681" s="1"/>
      <c r="K681" s="1"/>
      <c r="L681" s="1"/>
      <c r="M681" s="1"/>
      <c r="N681" s="1"/>
      <c r="O681" s="1"/>
      <c r="P681" s="42"/>
      <c r="Q681" s="39"/>
    </row>
    <row r="682" spans="1:254" s="3" customFormat="1" ht="13.5" customHeight="1" x14ac:dyDescent="0.15">
      <c r="A682" s="1"/>
      <c r="B682" s="1"/>
      <c r="C682" s="1"/>
      <c r="D682" s="30"/>
      <c r="E682" s="1"/>
      <c r="F682" s="30"/>
      <c r="G682" s="1"/>
      <c r="H682" s="30"/>
      <c r="I682" s="1"/>
      <c r="J682" s="1"/>
      <c r="K682" s="1"/>
      <c r="L682" s="1"/>
      <c r="M682" s="1"/>
      <c r="N682" s="1"/>
      <c r="O682" s="1"/>
      <c r="P682" s="42"/>
      <c r="Q682" s="39"/>
    </row>
    <row r="683" spans="1:254" s="3" customFormat="1" ht="13.5" customHeight="1" x14ac:dyDescent="0.15">
      <c r="A683" s="1"/>
      <c r="B683" s="1"/>
      <c r="C683" s="1"/>
      <c r="D683" s="30"/>
      <c r="E683" s="1"/>
      <c r="F683" s="30"/>
      <c r="G683" s="1"/>
      <c r="H683" s="30"/>
      <c r="I683" s="1"/>
      <c r="J683" s="1"/>
      <c r="K683" s="1"/>
      <c r="L683" s="1"/>
      <c r="M683" s="1"/>
      <c r="N683" s="1"/>
      <c r="O683" s="1"/>
      <c r="P683" s="42"/>
      <c r="Q683" s="39"/>
    </row>
    <row r="684" spans="1:254" s="3" customFormat="1" x14ac:dyDescent="0.15">
      <c r="A684" s="1"/>
      <c r="B684" s="1"/>
      <c r="C684" s="1"/>
      <c r="D684" s="30"/>
      <c r="E684" s="1"/>
      <c r="F684" s="30"/>
      <c r="G684" s="1"/>
      <c r="H684" s="30"/>
      <c r="I684" s="1"/>
      <c r="J684" s="1"/>
      <c r="K684" s="1"/>
      <c r="L684" s="1"/>
      <c r="M684" s="1"/>
      <c r="N684" s="1"/>
      <c r="O684" s="1"/>
      <c r="P684" s="42"/>
      <c r="Q684" s="39"/>
    </row>
    <row r="685" spans="1:254" x14ac:dyDescent="0.15">
      <c r="P685" s="45"/>
      <c r="Q685" s="46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</row>
  </sheetData>
  <phoneticPr fontId="0" type="noConversion"/>
  <conditionalFormatting sqref="K1:K2 K4 K423:K424 L24 K325:K327 K434:K438 L578 K7:K10 K401:K412 K441:K454 K137:K146 K79:K84 K123:K133 C181:D181 L181 K379:K388 K514 K586 K580 K620 K614:K617 K608:K612 K13:K17 K135 K86:K110 K293:K321 K230:K240 K456:K485 K490:K502 K517:K518 K505:K508 K556:K561 K19:K58 F181 H181 K182:K184 K68:K76 K149:K180 K187:K199 K243:K276 K523:K553 K591:K604 K622:K65536 K201:K227 K564:K578 K391:K399 K351:K376 K330:K346">
    <cfRule type="cellIs" dxfId="183" priority="336" operator="equal">
      <formula>1</formula>
    </cfRule>
  </conditionalFormatting>
  <conditionalFormatting sqref="D86:O86 D85 A85:C86 B400 B515 A484:A485 A79:O84 A379:O388 B514:O514 B513:D513 B516:O516 A586:O586 A580:O580 A620:O620 A614:O616 A608:O612 A14:O17 A135:O146 A469:A481 A517:O518 A513:A516 A505:O508 A556:O561 A19:O58 A87:O133 A182:O184 A181:D181 F181 H181 J181 L181 N181 A67:O76 A149:O180 A187:O199 A243:O280 A230:O240 A400:A406 B401:O406 A407:O424 A427:O468 B469:O485 A523:O553 A201:O227 B617 D617:O617 A622:O674 A591:O604 A564:O578 A391:O399 A490:O502 A282:O376">
    <cfRule type="expression" dxfId="182" priority="337" stopIfTrue="1">
      <formula>MOD(ROW(),2)=0</formula>
    </cfRule>
  </conditionalFormatting>
  <conditionalFormatting sqref="K111:K122 K277:K280 K413:K422 K282:K292">
    <cfRule type="cellIs" dxfId="181" priority="309" stopIfTrue="1" operator="equal">
      <formula>-1</formula>
    </cfRule>
    <cfRule type="cellIs" dxfId="180" priority="310" operator="equal">
      <formula>1</formula>
    </cfRule>
  </conditionalFormatting>
  <conditionalFormatting sqref="K439:K440">
    <cfRule type="cellIs" dxfId="179" priority="300" stopIfTrue="1" operator="equal">
      <formula>-1</formula>
    </cfRule>
    <cfRule type="cellIs" dxfId="178" priority="301" operator="equal">
      <formula>1</formula>
    </cfRule>
  </conditionalFormatting>
  <conditionalFormatting sqref="K67 K328:K329">
    <cfRule type="cellIs" dxfId="177" priority="297" stopIfTrue="1" operator="equal">
      <formula>-1</formula>
    </cfRule>
    <cfRule type="cellIs" dxfId="176" priority="298" operator="equal">
      <formula>1</formula>
    </cfRule>
  </conditionalFormatting>
  <conditionalFormatting sqref="K322">
    <cfRule type="cellIs" dxfId="175" priority="294" stopIfTrue="1" operator="equal">
      <formula>-1</formula>
    </cfRule>
    <cfRule type="cellIs" dxfId="174" priority="295" operator="equal">
      <formula>1</formula>
    </cfRule>
  </conditionalFormatting>
  <conditionalFormatting sqref="K323:K324">
    <cfRule type="cellIs" dxfId="173" priority="291" stopIfTrue="1" operator="equal">
      <formula>-1</formula>
    </cfRule>
    <cfRule type="cellIs" dxfId="172" priority="292" operator="equal">
      <formula>1</formula>
    </cfRule>
  </conditionalFormatting>
  <conditionalFormatting sqref="K347:K349">
    <cfRule type="cellIs" dxfId="171" priority="285" stopIfTrue="1" operator="equal">
      <formula>-1</formula>
    </cfRule>
    <cfRule type="cellIs" dxfId="170" priority="286" operator="equal">
      <formula>1</formula>
    </cfRule>
  </conditionalFormatting>
  <conditionalFormatting sqref="K350">
    <cfRule type="cellIs" dxfId="169" priority="282" stopIfTrue="1" operator="equal">
      <formula>-1</formula>
    </cfRule>
    <cfRule type="cellIs" dxfId="168" priority="283" operator="equal">
      <formula>1</formula>
    </cfRule>
  </conditionalFormatting>
  <conditionalFormatting sqref="K136">
    <cfRule type="cellIs" dxfId="167" priority="276" stopIfTrue="1" operator="equal">
      <formula>-1</formula>
    </cfRule>
    <cfRule type="cellIs" dxfId="166" priority="277" operator="equal">
      <formula>1</formula>
    </cfRule>
  </conditionalFormatting>
  <conditionalFormatting sqref="K427:K433">
    <cfRule type="cellIs" dxfId="165" priority="265" operator="equal">
      <formula>1</formula>
    </cfRule>
  </conditionalFormatting>
  <conditionalFormatting sqref="K455">
    <cfRule type="cellIs" dxfId="164" priority="263" operator="equal">
      <formula>1</formula>
    </cfRule>
  </conditionalFormatting>
  <conditionalFormatting sqref="K132">
    <cfRule type="cellIs" dxfId="163" priority="252" stopIfTrue="1" operator="equal">
      <formula>-1</formula>
    </cfRule>
    <cfRule type="cellIs" dxfId="162" priority="253" operator="equal">
      <formula>1</formula>
    </cfRule>
  </conditionalFormatting>
  <conditionalFormatting sqref="C411">
    <cfRule type="cellIs" dxfId="161" priority="251" operator="equal">
      <formula>1</formula>
    </cfRule>
  </conditionalFormatting>
  <conditionalFormatting sqref="E411">
    <cfRule type="cellIs" dxfId="160" priority="250" operator="equal">
      <formula>1</formula>
    </cfRule>
  </conditionalFormatting>
  <conditionalFormatting sqref="G411">
    <cfRule type="cellIs" dxfId="159" priority="249" operator="equal">
      <formula>1</formula>
    </cfRule>
  </conditionalFormatting>
  <conditionalFormatting sqref="I411">
    <cfRule type="cellIs" dxfId="158" priority="248" operator="equal">
      <formula>1</formula>
    </cfRule>
  </conditionalFormatting>
  <conditionalFormatting sqref="M411">
    <cfRule type="cellIs" dxfId="157" priority="247" operator="equal">
      <formula>1</formula>
    </cfRule>
  </conditionalFormatting>
  <conditionalFormatting sqref="O411">
    <cfRule type="cellIs" dxfId="156" priority="246" operator="equal">
      <formula>1</formula>
    </cfRule>
  </conditionalFormatting>
  <conditionalFormatting sqref="K433">
    <cfRule type="cellIs" dxfId="155" priority="244" stopIfTrue="1" operator="equal">
      <formula>-1</formula>
    </cfRule>
    <cfRule type="cellIs" dxfId="154" priority="245" operator="equal">
      <formula>1</formula>
    </cfRule>
  </conditionalFormatting>
  <conditionalFormatting sqref="A482:A483">
    <cfRule type="expression" dxfId="153" priority="243" stopIfTrue="1">
      <formula>MOD(ROW(),2)=0</formula>
    </cfRule>
  </conditionalFormatting>
  <conditionalFormatting sqref="K400">
    <cfRule type="cellIs" dxfId="152" priority="235" operator="equal">
      <formula>1</formula>
    </cfRule>
  </conditionalFormatting>
  <conditionalFormatting sqref="C400:O400">
    <cfRule type="expression" dxfId="151" priority="236" stopIfTrue="1">
      <formula>MOD(ROW(),2)=0</formula>
    </cfRule>
  </conditionalFormatting>
  <conditionalFormatting sqref="K516">
    <cfRule type="cellIs" dxfId="150" priority="233" operator="equal">
      <formula>1</formula>
    </cfRule>
  </conditionalFormatting>
  <conditionalFormatting sqref="K515">
    <cfRule type="cellIs" dxfId="149" priority="230" operator="equal">
      <formula>1</formula>
    </cfRule>
  </conditionalFormatting>
  <conditionalFormatting sqref="C515:O515">
    <cfRule type="expression" dxfId="148" priority="231" stopIfTrue="1">
      <formula>MOD(ROW(),2)=0</formula>
    </cfRule>
  </conditionalFormatting>
  <conditionalFormatting sqref="K59:K60 K66 K64">
    <cfRule type="cellIs" dxfId="147" priority="228" operator="equal">
      <formula>1</formula>
    </cfRule>
  </conditionalFormatting>
  <conditionalFormatting sqref="A59:O60 A66:O66 A64:O64">
    <cfRule type="expression" dxfId="146" priority="229" stopIfTrue="1">
      <formula>MOD(ROW(),2)=0</formula>
    </cfRule>
  </conditionalFormatting>
  <conditionalFormatting sqref="K65">
    <cfRule type="cellIs" dxfId="145" priority="226" operator="equal">
      <formula>1</formula>
    </cfRule>
  </conditionalFormatting>
  <conditionalFormatting sqref="A65:O65">
    <cfRule type="expression" dxfId="144" priority="227" stopIfTrue="1">
      <formula>MOD(ROW(),2)=0</formula>
    </cfRule>
  </conditionalFormatting>
  <conditionalFormatting sqref="K77">
    <cfRule type="cellIs" dxfId="143" priority="222" operator="equal">
      <formula>1</formula>
    </cfRule>
  </conditionalFormatting>
  <conditionalFormatting sqref="A77:O77">
    <cfRule type="expression" dxfId="142" priority="223" stopIfTrue="1">
      <formula>MOD(ROW(),2)=0</formula>
    </cfRule>
  </conditionalFormatting>
  <conditionalFormatting sqref="K78">
    <cfRule type="cellIs" dxfId="141" priority="220" operator="equal">
      <formula>1</formula>
    </cfRule>
  </conditionalFormatting>
  <conditionalFormatting sqref="A78:O78">
    <cfRule type="expression" dxfId="140" priority="221" stopIfTrue="1">
      <formula>MOD(ROW(),2)=0</formula>
    </cfRule>
  </conditionalFormatting>
  <conditionalFormatting sqref="K147:K148">
    <cfRule type="cellIs" dxfId="139" priority="218" operator="equal">
      <formula>1</formula>
    </cfRule>
  </conditionalFormatting>
  <conditionalFormatting sqref="A147:O148">
    <cfRule type="expression" dxfId="138" priority="219" stopIfTrue="1">
      <formula>MOD(ROW(),2)=0</formula>
    </cfRule>
  </conditionalFormatting>
  <conditionalFormatting sqref="A281:O281">
    <cfRule type="expression" dxfId="137" priority="217" stopIfTrue="1">
      <formula>MOD(ROW(),2)=0</formula>
    </cfRule>
  </conditionalFormatting>
  <conditionalFormatting sqref="K281">
    <cfRule type="cellIs" dxfId="136" priority="215" stopIfTrue="1" operator="equal">
      <formula>-1</formula>
    </cfRule>
    <cfRule type="cellIs" dxfId="135" priority="216" operator="equal">
      <formula>1</formula>
    </cfRule>
  </conditionalFormatting>
  <conditionalFormatting sqref="K309">
    <cfRule type="cellIs" dxfId="134" priority="211" stopIfTrue="1" operator="equal">
      <formula>-1</formula>
    </cfRule>
    <cfRule type="cellIs" dxfId="133" priority="212" operator="equal">
      <formula>1</formula>
    </cfRule>
  </conditionalFormatting>
  <conditionalFormatting sqref="K185:K186">
    <cfRule type="cellIs" dxfId="132" priority="209" operator="equal">
      <formula>1</formula>
    </cfRule>
  </conditionalFormatting>
  <conditionalFormatting sqref="A185:O186">
    <cfRule type="expression" dxfId="131" priority="210" stopIfTrue="1">
      <formula>MOD(ROW(),2)=0</formula>
    </cfRule>
  </conditionalFormatting>
  <conditionalFormatting sqref="C398">
    <cfRule type="cellIs" dxfId="130" priority="205" operator="equal">
      <formula>1</formula>
    </cfRule>
  </conditionalFormatting>
  <conditionalFormatting sqref="C398">
    <cfRule type="cellIs" dxfId="129" priority="204" operator="equal">
      <formula>1</formula>
    </cfRule>
  </conditionalFormatting>
  <conditionalFormatting sqref="C387">
    <cfRule type="cellIs" dxfId="128" priority="203" operator="equal">
      <formula>1</formula>
    </cfRule>
  </conditionalFormatting>
  <conditionalFormatting sqref="C387">
    <cfRule type="cellIs" dxfId="127" priority="202" operator="equal">
      <formula>1</formula>
    </cfRule>
  </conditionalFormatting>
  <conditionalFormatting sqref="C381">
    <cfRule type="cellIs" dxfId="126" priority="201" operator="equal">
      <formula>1</formula>
    </cfRule>
  </conditionalFormatting>
  <conditionalFormatting sqref="C381">
    <cfRule type="cellIs" dxfId="125" priority="200" operator="equal">
      <formula>1</formula>
    </cfRule>
  </conditionalFormatting>
  <conditionalFormatting sqref="C367">
    <cfRule type="cellIs" dxfId="124" priority="199" operator="equal">
      <formula>1</formula>
    </cfRule>
  </conditionalFormatting>
  <conditionalFormatting sqref="C367">
    <cfRule type="cellIs" dxfId="123" priority="198" operator="equal">
      <formula>1</formula>
    </cfRule>
  </conditionalFormatting>
  <conditionalFormatting sqref="C357">
    <cfRule type="cellIs" dxfId="122" priority="197" operator="equal">
      <formula>1</formula>
    </cfRule>
  </conditionalFormatting>
  <conditionalFormatting sqref="C357">
    <cfRule type="cellIs" dxfId="121" priority="196" operator="equal">
      <formula>1</formula>
    </cfRule>
  </conditionalFormatting>
  <conditionalFormatting sqref="C350">
    <cfRule type="cellIs" dxfId="120" priority="195" operator="equal">
      <formula>1</formula>
    </cfRule>
  </conditionalFormatting>
  <conditionalFormatting sqref="C350">
    <cfRule type="cellIs" dxfId="119" priority="194" operator="equal">
      <formula>1</formula>
    </cfRule>
  </conditionalFormatting>
  <conditionalFormatting sqref="C350">
    <cfRule type="cellIs" dxfId="118" priority="193" operator="equal">
      <formula>1</formula>
    </cfRule>
  </conditionalFormatting>
  <conditionalFormatting sqref="C350">
    <cfRule type="cellIs" dxfId="117" priority="192" operator="equal">
      <formula>1</formula>
    </cfRule>
  </conditionalFormatting>
  <conditionalFormatting sqref="K486:K489">
    <cfRule type="cellIs" dxfId="116" priority="187" operator="equal">
      <formula>1</formula>
    </cfRule>
  </conditionalFormatting>
  <conditionalFormatting sqref="A486:O489">
    <cfRule type="expression" dxfId="115" priority="188" stopIfTrue="1">
      <formula>MOD(ROW(),2)=0</formula>
    </cfRule>
  </conditionalFormatting>
  <conditionalFormatting sqref="K486">
    <cfRule type="cellIs" dxfId="114" priority="185" stopIfTrue="1" operator="equal">
      <formula>-1</formula>
    </cfRule>
    <cfRule type="cellIs" dxfId="113" priority="186" operator="equal">
      <formula>1</formula>
    </cfRule>
  </conditionalFormatting>
  <conditionalFormatting sqref="K486">
    <cfRule type="cellIs" dxfId="112" priority="183" stopIfTrue="1" operator="equal">
      <formula>-1</formula>
    </cfRule>
    <cfRule type="cellIs" dxfId="111" priority="184" operator="equal">
      <formula>1</formula>
    </cfRule>
  </conditionalFormatting>
  <conditionalFormatting sqref="K377:K378">
    <cfRule type="cellIs" dxfId="110" priority="181" operator="equal">
      <formula>1</formula>
    </cfRule>
  </conditionalFormatting>
  <conditionalFormatting sqref="A377:O378">
    <cfRule type="expression" dxfId="109" priority="182" stopIfTrue="1">
      <formula>MOD(ROW(),2)=0</formula>
    </cfRule>
  </conditionalFormatting>
  <conditionalFormatting sqref="A425:O426">
    <cfRule type="expression" dxfId="108" priority="180" stopIfTrue="1">
      <formula>MOD(ROW(),2)=0</formula>
    </cfRule>
  </conditionalFormatting>
  <conditionalFormatting sqref="K425:K426">
    <cfRule type="cellIs" dxfId="107" priority="179" operator="equal">
      <formula>1</formula>
    </cfRule>
  </conditionalFormatting>
  <conditionalFormatting sqref="K503:K504">
    <cfRule type="cellIs" dxfId="106" priority="162" operator="equal">
      <formula>1</formula>
    </cfRule>
  </conditionalFormatting>
  <conditionalFormatting sqref="A503:O504">
    <cfRule type="expression" dxfId="105" priority="163" stopIfTrue="1">
      <formula>MOD(ROW(),2)=0</formula>
    </cfRule>
  </conditionalFormatting>
  <conditionalFormatting sqref="E513:O513">
    <cfRule type="expression" dxfId="104" priority="161" stopIfTrue="1">
      <formula>MOD(ROW(),2)=0</formula>
    </cfRule>
  </conditionalFormatting>
  <conditionalFormatting sqref="K513">
    <cfRule type="cellIs" dxfId="103" priority="160" operator="equal">
      <formula>1</formula>
    </cfRule>
  </conditionalFormatting>
  <conditionalFormatting sqref="M550">
    <cfRule type="cellIs" dxfId="102" priority="157" operator="equal">
      <formula>1</formula>
    </cfRule>
  </conditionalFormatting>
  <conditionalFormatting sqref="O550">
    <cfRule type="cellIs" dxfId="101" priority="156" operator="equal">
      <formula>1</formula>
    </cfRule>
  </conditionalFormatting>
  <conditionalFormatting sqref="O550">
    <cfRule type="cellIs" dxfId="100" priority="155" operator="equal">
      <formula>1</formula>
    </cfRule>
  </conditionalFormatting>
  <conditionalFormatting sqref="K554:K555">
    <cfRule type="cellIs" dxfId="99" priority="151" operator="equal">
      <formula>1</formula>
    </cfRule>
  </conditionalFormatting>
  <conditionalFormatting sqref="A554:O555">
    <cfRule type="expression" dxfId="98" priority="152" stopIfTrue="1">
      <formula>MOD(ROW(),2)=0</formula>
    </cfRule>
  </conditionalFormatting>
  <conditionalFormatting sqref="M596">
    <cfRule type="cellIs" dxfId="97" priority="144" operator="equal">
      <formula>1</formula>
    </cfRule>
  </conditionalFormatting>
  <conditionalFormatting sqref="O596">
    <cfRule type="cellIs" dxfId="96" priority="143" operator="equal">
      <formula>1</formula>
    </cfRule>
  </conditionalFormatting>
  <conditionalFormatting sqref="O596">
    <cfRule type="cellIs" dxfId="95" priority="142" operator="equal">
      <formula>1</formula>
    </cfRule>
  </conditionalFormatting>
  <conditionalFormatting sqref="K583">
    <cfRule type="cellIs" dxfId="94" priority="140" operator="equal">
      <formula>1</formula>
    </cfRule>
  </conditionalFormatting>
  <conditionalFormatting sqref="A583:O583">
    <cfRule type="expression" dxfId="93" priority="141" stopIfTrue="1">
      <formula>MOD(ROW(),2)=0</formula>
    </cfRule>
  </conditionalFormatting>
  <conditionalFormatting sqref="K587">
    <cfRule type="cellIs" dxfId="92" priority="138" operator="equal">
      <formula>1</formula>
    </cfRule>
  </conditionalFormatting>
  <conditionalFormatting sqref="A587:O587">
    <cfRule type="expression" dxfId="91" priority="139" stopIfTrue="1">
      <formula>MOD(ROW(),2)=0</formula>
    </cfRule>
  </conditionalFormatting>
  <conditionalFormatting sqref="K584:K585">
    <cfRule type="cellIs" dxfId="90" priority="136" operator="equal">
      <formula>1</formula>
    </cfRule>
  </conditionalFormatting>
  <conditionalFormatting sqref="A584:O585">
    <cfRule type="expression" dxfId="89" priority="137" stopIfTrue="1">
      <formula>MOD(ROW(),2)=0</formula>
    </cfRule>
  </conditionalFormatting>
  <conditionalFormatting sqref="K588:K590">
    <cfRule type="cellIs" dxfId="88" priority="132" operator="equal">
      <formula>1</formula>
    </cfRule>
  </conditionalFormatting>
  <conditionalFormatting sqref="A588:B590">
    <cfRule type="expression" dxfId="87" priority="135" stopIfTrue="1">
      <formula>MOD(ROW(),2)=0</formula>
    </cfRule>
  </conditionalFormatting>
  <conditionalFormatting sqref="C588:O590">
    <cfRule type="expression" dxfId="86" priority="133" stopIfTrue="1">
      <formula>MOD(ROW(),2)=0</formula>
    </cfRule>
  </conditionalFormatting>
  <conditionalFormatting sqref="K579">
    <cfRule type="cellIs" dxfId="85" priority="128" operator="equal">
      <formula>1</formula>
    </cfRule>
  </conditionalFormatting>
  <conditionalFormatting sqref="K582">
    <cfRule type="cellIs" dxfId="84" priority="126" operator="equal">
      <formula>1</formula>
    </cfRule>
  </conditionalFormatting>
  <conditionalFormatting sqref="A579:O579">
    <cfRule type="expression" dxfId="83" priority="129" stopIfTrue="1">
      <formula>MOD(ROW(),2)=0</formula>
    </cfRule>
  </conditionalFormatting>
  <conditionalFormatting sqref="K581">
    <cfRule type="cellIs" dxfId="82" priority="124" operator="equal">
      <formula>1</formula>
    </cfRule>
  </conditionalFormatting>
  <conditionalFormatting sqref="A582:O582">
    <cfRule type="expression" dxfId="81" priority="127" stopIfTrue="1">
      <formula>MOD(ROW(),2)=0</formula>
    </cfRule>
  </conditionalFormatting>
  <conditionalFormatting sqref="A581:O581">
    <cfRule type="expression" dxfId="80" priority="125" stopIfTrue="1">
      <formula>MOD(ROW(),2)=0</formula>
    </cfRule>
  </conditionalFormatting>
  <conditionalFormatting sqref="K562:K563">
    <cfRule type="cellIs" dxfId="79" priority="120" operator="equal">
      <formula>1</formula>
    </cfRule>
  </conditionalFormatting>
  <conditionalFormatting sqref="A562:O563">
    <cfRule type="expression" dxfId="78" priority="121" stopIfTrue="1">
      <formula>MOD(ROW(),2)=0</formula>
    </cfRule>
  </conditionalFormatting>
  <conditionalFormatting sqref="K605">
    <cfRule type="cellIs" dxfId="77" priority="112" operator="equal">
      <formula>1</formula>
    </cfRule>
  </conditionalFormatting>
  <conditionalFormatting sqref="A605:B605">
    <cfRule type="expression" dxfId="76" priority="119" stopIfTrue="1">
      <formula>MOD(ROW(),2)=0</formula>
    </cfRule>
  </conditionalFormatting>
  <conditionalFormatting sqref="K607">
    <cfRule type="cellIs" dxfId="75" priority="110" operator="equal">
      <formula>1</formula>
    </cfRule>
  </conditionalFormatting>
  <conditionalFormatting sqref="A606:B606">
    <cfRule type="expression" dxfId="74" priority="117" stopIfTrue="1">
      <formula>MOD(ROW(),2)=0</formula>
    </cfRule>
  </conditionalFormatting>
  <conditionalFormatting sqref="K606">
    <cfRule type="cellIs" dxfId="73" priority="108" operator="equal">
      <formula>1</formula>
    </cfRule>
  </conditionalFormatting>
  <conditionalFormatting sqref="C605:O605">
    <cfRule type="expression" dxfId="72" priority="113" stopIfTrue="1">
      <formula>MOD(ROW(),2)=0</formula>
    </cfRule>
  </conditionalFormatting>
  <conditionalFormatting sqref="K618">
    <cfRule type="cellIs" dxfId="71" priority="106" operator="equal">
      <formula>1</formula>
    </cfRule>
  </conditionalFormatting>
  <conditionalFormatting sqref="C606:O606">
    <cfRule type="expression" dxfId="70" priority="109" stopIfTrue="1">
      <formula>MOD(ROW(),2)=0</formula>
    </cfRule>
  </conditionalFormatting>
  <conditionalFormatting sqref="A607:O607">
    <cfRule type="expression" dxfId="69" priority="111" stopIfTrue="1">
      <formula>MOD(ROW(),2)=0</formula>
    </cfRule>
  </conditionalFormatting>
  <conditionalFormatting sqref="K619">
    <cfRule type="cellIs" dxfId="68" priority="104" operator="equal">
      <formula>1</formula>
    </cfRule>
  </conditionalFormatting>
  <conditionalFormatting sqref="A618:O618 A617 C617">
    <cfRule type="expression" dxfId="67" priority="107" stopIfTrue="1">
      <formula>MOD(ROW(),2)=0</formula>
    </cfRule>
  </conditionalFormatting>
  <conditionalFormatting sqref="A619:O619">
    <cfRule type="expression" dxfId="66" priority="105" stopIfTrue="1">
      <formula>MOD(ROW(),2)=0</formula>
    </cfRule>
  </conditionalFormatting>
  <conditionalFormatting sqref="K613">
    <cfRule type="cellIs" dxfId="65" priority="102" operator="equal">
      <formula>1</formula>
    </cfRule>
  </conditionalFormatting>
  <conditionalFormatting sqref="A613:O613">
    <cfRule type="expression" dxfId="64" priority="103" stopIfTrue="1">
      <formula>MOD(ROW(),2)=0</formula>
    </cfRule>
  </conditionalFormatting>
  <conditionalFormatting sqref="K621">
    <cfRule type="cellIs" dxfId="63" priority="100" operator="equal">
      <formula>1</formula>
    </cfRule>
  </conditionalFormatting>
  <conditionalFormatting sqref="A621:O621">
    <cfRule type="expression" dxfId="62" priority="101" stopIfTrue="1">
      <formula>MOD(ROW(),2)=0</formula>
    </cfRule>
  </conditionalFormatting>
  <conditionalFormatting sqref="K390">
    <cfRule type="cellIs" dxfId="61" priority="95" operator="equal">
      <formula>1</formula>
    </cfRule>
  </conditionalFormatting>
  <conditionalFormatting sqref="B389 B390:O390 A389:A390">
    <cfRule type="expression" dxfId="60" priority="96" stopIfTrue="1">
      <formula>MOD(ROW(),2)=0</formula>
    </cfRule>
  </conditionalFormatting>
  <conditionalFormatting sqref="K389">
    <cfRule type="cellIs" dxfId="59" priority="93" operator="equal">
      <formula>1</formula>
    </cfRule>
  </conditionalFormatting>
  <conditionalFormatting sqref="C389:O389">
    <cfRule type="expression" dxfId="58" priority="94" stopIfTrue="1">
      <formula>MOD(ROW(),2)=0</formula>
    </cfRule>
  </conditionalFormatting>
  <conditionalFormatting sqref="M374">
    <cfRule type="cellIs" dxfId="57" priority="86" operator="equal">
      <formula>1</formula>
    </cfRule>
  </conditionalFormatting>
  <conditionalFormatting sqref="K85">
    <cfRule type="cellIs" dxfId="56" priority="84" operator="equal">
      <formula>1</formula>
    </cfRule>
  </conditionalFormatting>
  <conditionalFormatting sqref="E85:O85">
    <cfRule type="expression" dxfId="55" priority="85" stopIfTrue="1">
      <formula>MOD(ROW(),2)=0</formula>
    </cfRule>
  </conditionalFormatting>
  <conditionalFormatting sqref="K18">
    <cfRule type="cellIs" dxfId="54" priority="82" operator="equal">
      <formula>1</formula>
    </cfRule>
  </conditionalFormatting>
  <conditionalFormatting sqref="A18:O18">
    <cfRule type="expression" dxfId="53" priority="83" stopIfTrue="1">
      <formula>MOD(ROW(),2)=0</formula>
    </cfRule>
  </conditionalFormatting>
  <conditionalFormatting sqref="K61:K62">
    <cfRule type="cellIs" dxfId="52" priority="80" operator="equal">
      <formula>1</formula>
    </cfRule>
  </conditionalFormatting>
  <conditionalFormatting sqref="A61:O62">
    <cfRule type="expression" dxfId="51" priority="81" stopIfTrue="1">
      <formula>MOD(ROW(),2)=0</formula>
    </cfRule>
  </conditionalFormatting>
  <conditionalFormatting sqref="K63">
    <cfRule type="cellIs" dxfId="50" priority="78" operator="equal">
      <formula>1</formula>
    </cfRule>
  </conditionalFormatting>
  <conditionalFormatting sqref="A63:O63">
    <cfRule type="expression" dxfId="49" priority="79" stopIfTrue="1">
      <formula>MOD(ROW(),2)=0</formula>
    </cfRule>
  </conditionalFormatting>
  <conditionalFormatting sqref="A134:O134">
    <cfRule type="expression" dxfId="48" priority="77" stopIfTrue="1">
      <formula>MOD(ROW(),2)=0</formula>
    </cfRule>
  </conditionalFormatting>
  <conditionalFormatting sqref="K134">
    <cfRule type="cellIs" dxfId="47" priority="75" stopIfTrue="1" operator="equal">
      <formula>-1</formula>
    </cfRule>
    <cfRule type="cellIs" dxfId="46" priority="76" operator="equal">
      <formula>1</formula>
    </cfRule>
  </conditionalFormatting>
  <conditionalFormatting sqref="K521:K522">
    <cfRule type="cellIs" dxfId="45" priority="61" operator="equal">
      <formula>1</formula>
    </cfRule>
  </conditionalFormatting>
  <conditionalFormatting sqref="A521:O522">
    <cfRule type="expression" dxfId="44" priority="62" stopIfTrue="1">
      <formula>MOD(ROW(),2)=0</formula>
    </cfRule>
  </conditionalFormatting>
  <conditionalFormatting sqref="K228:K229">
    <cfRule type="cellIs" dxfId="43" priority="67" operator="equal">
      <formula>1</formula>
    </cfRule>
  </conditionalFormatting>
  <conditionalFormatting sqref="A228:O229">
    <cfRule type="expression" dxfId="42" priority="68" stopIfTrue="1">
      <formula>MOD(ROW(),2)=0</formula>
    </cfRule>
  </conditionalFormatting>
  <conditionalFormatting sqref="K241:K242">
    <cfRule type="cellIs" dxfId="41" priority="65" operator="equal">
      <formula>1</formula>
    </cfRule>
  </conditionalFormatting>
  <conditionalFormatting sqref="A241:O242">
    <cfRule type="expression" dxfId="40" priority="66" stopIfTrue="1">
      <formula>MOD(ROW(),2)=0</formula>
    </cfRule>
  </conditionalFormatting>
  <conditionalFormatting sqref="K509:K512">
    <cfRule type="cellIs" dxfId="39" priority="63" operator="equal">
      <formula>1</formula>
    </cfRule>
  </conditionalFormatting>
  <conditionalFormatting sqref="A509:O512">
    <cfRule type="expression" dxfId="38" priority="64" stopIfTrue="1">
      <formula>MOD(ROW(),2)=0</formula>
    </cfRule>
  </conditionalFormatting>
  <conditionalFormatting sqref="K519:K520">
    <cfRule type="cellIs" dxfId="37" priority="59" operator="equal">
      <formula>1</formula>
    </cfRule>
  </conditionalFormatting>
  <conditionalFormatting sqref="A519:O520">
    <cfRule type="expression" dxfId="36" priority="60" stopIfTrue="1">
      <formula>MOD(ROW(),2)=0</formula>
    </cfRule>
  </conditionalFormatting>
  <conditionalFormatting sqref="G181">
    <cfRule type="cellIs" dxfId="35" priority="32" operator="equal">
      <formula>1</formula>
    </cfRule>
  </conditionalFormatting>
  <conditionalFormatting sqref="K121">
    <cfRule type="cellIs" dxfId="34" priority="56" operator="equal">
      <formula>1</formula>
    </cfRule>
  </conditionalFormatting>
  <conditionalFormatting sqref="E181">
    <cfRule type="cellIs" dxfId="33" priority="54" operator="equal">
      <formula>1</formula>
    </cfRule>
  </conditionalFormatting>
  <conditionalFormatting sqref="E181">
    <cfRule type="expression" dxfId="32" priority="55" stopIfTrue="1">
      <formula>MOD(ROW(),2)=0</formula>
    </cfRule>
  </conditionalFormatting>
  <conditionalFormatting sqref="G181">
    <cfRule type="expression" dxfId="31" priority="33" stopIfTrue="1">
      <formula>MOD(ROW(),2)=0</formula>
    </cfRule>
  </conditionalFormatting>
  <conditionalFormatting sqref="I181">
    <cfRule type="cellIs" dxfId="30" priority="30" operator="equal">
      <formula>1</formula>
    </cfRule>
  </conditionalFormatting>
  <conditionalFormatting sqref="I181">
    <cfRule type="expression" dxfId="29" priority="31" stopIfTrue="1">
      <formula>MOD(ROW(),2)=0</formula>
    </cfRule>
  </conditionalFormatting>
  <conditionalFormatting sqref="K181">
    <cfRule type="cellIs" dxfId="28" priority="28" operator="equal">
      <formula>1</formula>
    </cfRule>
  </conditionalFormatting>
  <conditionalFormatting sqref="K181">
    <cfRule type="expression" dxfId="27" priority="29" stopIfTrue="1">
      <formula>MOD(ROW(),2)=0</formula>
    </cfRule>
  </conditionalFormatting>
  <conditionalFormatting sqref="M181">
    <cfRule type="cellIs" dxfId="26" priority="26" operator="equal">
      <formula>1</formula>
    </cfRule>
  </conditionalFormatting>
  <conditionalFormatting sqref="M181">
    <cfRule type="expression" dxfId="25" priority="27" stopIfTrue="1">
      <formula>MOD(ROW(),2)=0</formula>
    </cfRule>
  </conditionalFormatting>
  <conditionalFormatting sqref="O181">
    <cfRule type="cellIs" dxfId="24" priority="24" operator="equal">
      <formula>1</formula>
    </cfRule>
  </conditionalFormatting>
  <conditionalFormatting sqref="O181">
    <cfRule type="expression" dxfId="23" priority="25" stopIfTrue="1">
      <formula>MOD(ROW(),2)=0</formula>
    </cfRule>
  </conditionalFormatting>
  <conditionalFormatting sqref="O207">
    <cfRule type="cellIs" dxfId="22" priority="23" operator="equal">
      <formula>1</formula>
    </cfRule>
  </conditionalFormatting>
  <conditionalFormatting sqref="M207">
    <cfRule type="cellIs" dxfId="21" priority="22" operator="equal">
      <formula>1</formula>
    </cfRule>
  </conditionalFormatting>
  <conditionalFormatting sqref="K291">
    <cfRule type="cellIs" dxfId="20" priority="21" operator="equal">
      <formula>1</formula>
    </cfRule>
  </conditionalFormatting>
  <conditionalFormatting sqref="M282">
    <cfRule type="cellIs" dxfId="19" priority="19" stopIfTrue="1" operator="equal">
      <formula>-1</formula>
    </cfRule>
    <cfRule type="cellIs" dxfId="18" priority="20" operator="equal">
      <formula>1</formula>
    </cfRule>
  </conditionalFormatting>
  <conditionalFormatting sqref="O282">
    <cfRule type="cellIs" dxfId="17" priority="17" stopIfTrue="1" operator="equal">
      <formula>-1</formula>
    </cfRule>
    <cfRule type="cellIs" dxfId="16" priority="18" operator="equal">
      <formula>1</formula>
    </cfRule>
  </conditionalFormatting>
  <conditionalFormatting sqref="O282">
    <cfRule type="cellIs" dxfId="15" priority="15" stopIfTrue="1" operator="equal">
      <formula>-1</formula>
    </cfRule>
    <cfRule type="cellIs" dxfId="14" priority="16" operator="equal">
      <formula>1</formula>
    </cfRule>
  </conditionalFormatting>
  <conditionalFormatting sqref="M238">
    <cfRule type="cellIs" dxfId="13" priority="14" operator="equal">
      <formula>1</formula>
    </cfRule>
  </conditionalFormatting>
  <conditionalFormatting sqref="O238">
    <cfRule type="cellIs" dxfId="12" priority="13" operator="equal">
      <formula>1</formula>
    </cfRule>
  </conditionalFormatting>
  <conditionalFormatting sqref="G411">
    <cfRule type="cellIs" dxfId="11" priority="12" operator="equal">
      <formula>1</formula>
    </cfRule>
  </conditionalFormatting>
  <conditionalFormatting sqref="I411">
    <cfRule type="cellIs" dxfId="10" priority="11" operator="equal">
      <formula>1</formula>
    </cfRule>
  </conditionalFormatting>
  <conditionalFormatting sqref="K411">
    <cfRule type="cellIs" dxfId="9" priority="10" operator="equal">
      <formula>1</formula>
    </cfRule>
  </conditionalFormatting>
  <conditionalFormatting sqref="M411">
    <cfRule type="cellIs" dxfId="8" priority="9" operator="equal">
      <formula>1</formula>
    </cfRule>
  </conditionalFormatting>
  <conditionalFormatting sqref="O411">
    <cfRule type="cellIs" dxfId="7" priority="8" operator="equal">
      <formula>1</formula>
    </cfRule>
  </conditionalFormatting>
  <conditionalFormatting sqref="K200">
    <cfRule type="cellIs" dxfId="6" priority="6" operator="equal">
      <formula>1</formula>
    </cfRule>
  </conditionalFormatting>
  <conditionalFormatting sqref="A200:O200">
    <cfRule type="expression" dxfId="5" priority="7" stopIfTrue="1">
      <formula>MOD(ROW(),2)=0</formula>
    </cfRule>
  </conditionalFormatting>
  <conditionalFormatting sqref="K289">
    <cfRule type="cellIs" dxfId="4" priority="5" operator="equal">
      <formula>1</formula>
    </cfRule>
  </conditionalFormatting>
  <conditionalFormatting sqref="K488">
    <cfRule type="cellIs" dxfId="3" priority="3" stopIfTrue="1" operator="equal">
      <formula>-1</formula>
    </cfRule>
    <cfRule type="cellIs" dxfId="2" priority="4" operator="equal">
      <formula>1</formula>
    </cfRule>
  </conditionalFormatting>
  <conditionalFormatting sqref="K488">
    <cfRule type="cellIs" dxfId="1" priority="1" stopIfTrue="1" operator="equal">
      <formula>-1</formula>
    </cfRule>
    <cfRule type="cellIs" dxfId="0" priority="2" operator="equal">
      <formula>1</formula>
    </cfRule>
  </conditionalFormatting>
  <printOptions horizontalCentered="1"/>
  <pageMargins left="0.25" right="0.25" top="0.25" bottom="0.4" header="0.3" footer="0.3"/>
  <pageSetup scale="93" fitToHeight="0" orientation="landscape" r:id="rId1"/>
  <headerFooter alignWithMargins="0">
    <oddFooter>&amp;R&amp;"Goudy Old Style,Regular"&amp;10Page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c2b br</vt:lpstr>
      <vt:lpstr>Sheet1</vt:lpstr>
      <vt:lpstr>ACAD_SUPP</vt:lpstr>
      <vt:lpstr>H_1</vt:lpstr>
      <vt:lpstr>INSTIT_SUPP</vt:lpstr>
      <vt:lpstr>P_1</vt:lpstr>
      <vt:lpstr>'c2b br'!Print_Area</vt:lpstr>
      <vt:lpstr>'c2b br'!Print_Titles</vt:lpstr>
      <vt:lpstr>Print_Titles_MI</vt:lpstr>
      <vt:lpstr>PUBLIC_SERV</vt:lpstr>
      <vt:lpstr>RESEARCH</vt:lpstr>
      <vt:lpstr>STUD_SERV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2019-08-27T19:34:05Z</cp:lastPrinted>
  <dcterms:created xsi:type="dcterms:W3CDTF">2018-08-21T18:10:56Z</dcterms:created>
  <dcterms:modified xsi:type="dcterms:W3CDTF">2020-03-06T16:08:08Z</dcterms:modified>
</cp:coreProperties>
</file>