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Sheet1!$A$1:$K$260</definedName>
    <definedName name="_xlnm.Print_Titles" localSheetId="0">Sheet1!$1:$13</definedName>
  </definedNames>
  <calcPr calcId="162913"/>
</workbook>
</file>

<file path=xl/calcChain.xml><?xml version="1.0" encoding="utf-8"?>
<calcChain xmlns="http://schemas.openxmlformats.org/spreadsheetml/2006/main">
  <c r="E228" i="1" l="1"/>
  <c r="G228" i="1" s="1"/>
  <c r="K228" i="1" s="1"/>
  <c r="C245" i="1"/>
  <c r="E245" i="1"/>
  <c r="E249" i="1"/>
  <c r="E251" i="1" s="1"/>
  <c r="I249" i="1"/>
  <c r="K249" i="1" s="1"/>
  <c r="I246" i="1"/>
  <c r="I245" i="1"/>
  <c r="G220" i="1"/>
  <c r="K220" i="1" s="1"/>
  <c r="K211" i="1"/>
  <c r="K206" i="1"/>
  <c r="G212" i="1"/>
  <c r="K212" i="1" s="1"/>
  <c r="G211" i="1"/>
  <c r="G210" i="1"/>
  <c r="K210" i="1"/>
  <c r="G209" i="1"/>
  <c r="K209" i="1"/>
  <c r="G208" i="1"/>
  <c r="K208" i="1" s="1"/>
  <c r="G207" i="1"/>
  <c r="K207" i="1"/>
  <c r="G206" i="1"/>
  <c r="G205" i="1"/>
  <c r="K205" i="1" s="1"/>
  <c r="G204" i="1"/>
  <c r="K204" i="1"/>
  <c r="G203" i="1"/>
  <c r="K203" i="1" s="1"/>
  <c r="I166" i="1"/>
  <c r="I242" i="1"/>
  <c r="E152" i="1"/>
  <c r="I143" i="1"/>
  <c r="E105" i="1"/>
  <c r="G105" i="1"/>
  <c r="K105" i="1" s="1"/>
  <c r="G100" i="1"/>
  <c r="K100" i="1" s="1"/>
  <c r="E90" i="1"/>
  <c r="E242" i="1"/>
  <c r="I251" i="1"/>
  <c r="I253" i="1" s="1"/>
  <c r="G170" i="1"/>
  <c r="K170" i="1"/>
  <c r="G167" i="1"/>
  <c r="K167" i="1" s="1"/>
  <c r="C251" i="1"/>
  <c r="G94" i="1"/>
  <c r="K94" i="1" s="1"/>
  <c r="G246" i="1"/>
  <c r="K246" i="1" s="1"/>
  <c r="G247" i="1"/>
  <c r="K247" i="1"/>
  <c r="G248" i="1"/>
  <c r="K248" i="1" s="1"/>
  <c r="G245" i="1"/>
  <c r="K245" i="1" s="1"/>
  <c r="G166" i="1"/>
  <c r="G168" i="1"/>
  <c r="K168" i="1"/>
  <c r="G169" i="1"/>
  <c r="K169" i="1"/>
  <c r="G171" i="1"/>
  <c r="K171" i="1" s="1"/>
  <c r="G172" i="1"/>
  <c r="K172" i="1"/>
  <c r="G173" i="1"/>
  <c r="K173" i="1"/>
  <c r="G174" i="1"/>
  <c r="K174" i="1" s="1"/>
  <c r="G175" i="1"/>
  <c r="K175" i="1"/>
  <c r="G176" i="1"/>
  <c r="K176" i="1"/>
  <c r="G177" i="1"/>
  <c r="K177" i="1" s="1"/>
  <c r="G178" i="1"/>
  <c r="K178" i="1"/>
  <c r="G179" i="1"/>
  <c r="K179" i="1"/>
  <c r="G180" i="1"/>
  <c r="K180" i="1" s="1"/>
  <c r="G181" i="1"/>
  <c r="K181" i="1"/>
  <c r="G182" i="1"/>
  <c r="K182" i="1"/>
  <c r="G183" i="1"/>
  <c r="K183" i="1" s="1"/>
  <c r="G184" i="1"/>
  <c r="K184" i="1"/>
  <c r="G185" i="1"/>
  <c r="G186" i="1"/>
  <c r="K186" i="1" s="1"/>
  <c r="G187" i="1"/>
  <c r="K187" i="1"/>
  <c r="G188" i="1"/>
  <c r="K188" i="1" s="1"/>
  <c r="G189" i="1"/>
  <c r="K189" i="1" s="1"/>
  <c r="G190" i="1"/>
  <c r="K190" i="1"/>
  <c r="G191" i="1"/>
  <c r="K191" i="1" s="1"/>
  <c r="G192" i="1"/>
  <c r="K192" i="1" s="1"/>
  <c r="G193" i="1"/>
  <c r="K193" i="1"/>
  <c r="G194" i="1"/>
  <c r="K194" i="1" s="1"/>
  <c r="G195" i="1"/>
  <c r="K195" i="1" s="1"/>
  <c r="G196" i="1"/>
  <c r="K196" i="1"/>
  <c r="G197" i="1"/>
  <c r="K197" i="1" s="1"/>
  <c r="G198" i="1"/>
  <c r="K198" i="1" s="1"/>
  <c r="G199" i="1"/>
  <c r="K199" i="1"/>
  <c r="G200" i="1"/>
  <c r="K200" i="1" s="1"/>
  <c r="G201" i="1"/>
  <c r="K201" i="1" s="1"/>
  <c r="G213" i="1"/>
  <c r="K213" i="1"/>
  <c r="G214" i="1"/>
  <c r="K214" i="1" s="1"/>
  <c r="G215" i="1"/>
  <c r="K215" i="1" s="1"/>
  <c r="G216" i="1"/>
  <c r="K216" i="1"/>
  <c r="G217" i="1"/>
  <c r="K217" i="1" s="1"/>
  <c r="G218" i="1"/>
  <c r="K218" i="1"/>
  <c r="G219" i="1"/>
  <c r="K219" i="1" s="1"/>
  <c r="G221" i="1"/>
  <c r="K221" i="1"/>
  <c r="G222" i="1"/>
  <c r="K222" i="1"/>
  <c r="G223" i="1"/>
  <c r="K223" i="1" s="1"/>
  <c r="G224" i="1"/>
  <c r="K224" i="1"/>
  <c r="G225" i="1"/>
  <c r="G226" i="1"/>
  <c r="K226" i="1" s="1"/>
  <c r="G227" i="1"/>
  <c r="K227" i="1"/>
  <c r="G229" i="1"/>
  <c r="K229" i="1" s="1"/>
  <c r="G230" i="1"/>
  <c r="K230" i="1" s="1"/>
  <c r="G231" i="1"/>
  <c r="K231" i="1"/>
  <c r="G232" i="1"/>
  <c r="K232" i="1" s="1"/>
  <c r="G233" i="1"/>
  <c r="K233" i="1" s="1"/>
  <c r="G234" i="1"/>
  <c r="K234" i="1"/>
  <c r="G235" i="1"/>
  <c r="K235" i="1" s="1"/>
  <c r="G236" i="1"/>
  <c r="K236" i="1" s="1"/>
  <c r="G237" i="1"/>
  <c r="K237" i="1"/>
  <c r="G239" i="1"/>
  <c r="K239" i="1" s="1"/>
  <c r="G240" i="1"/>
  <c r="K240" i="1"/>
  <c r="G165" i="1"/>
  <c r="K165" i="1" s="1"/>
  <c r="G17" i="1"/>
  <c r="K17" i="1"/>
  <c r="G18" i="1"/>
  <c r="K18" i="1"/>
  <c r="G19" i="1"/>
  <c r="K19" i="1" s="1"/>
  <c r="G20" i="1"/>
  <c r="K20" i="1"/>
  <c r="G21" i="1"/>
  <c r="K21" i="1"/>
  <c r="G22" i="1"/>
  <c r="K22" i="1" s="1"/>
  <c r="G23" i="1"/>
  <c r="K23" i="1"/>
  <c r="G24" i="1"/>
  <c r="G25" i="1"/>
  <c r="K25" i="1" s="1"/>
  <c r="G26" i="1"/>
  <c r="K26" i="1"/>
  <c r="G27" i="1"/>
  <c r="K27" i="1" s="1"/>
  <c r="G28" i="1"/>
  <c r="K28" i="1" s="1"/>
  <c r="G29" i="1"/>
  <c r="K29" i="1"/>
  <c r="G30" i="1"/>
  <c r="K30" i="1" s="1"/>
  <c r="G31" i="1"/>
  <c r="K31" i="1" s="1"/>
  <c r="G32" i="1"/>
  <c r="K32" i="1"/>
  <c r="G33" i="1"/>
  <c r="K33" i="1" s="1"/>
  <c r="G34" i="1"/>
  <c r="K34" i="1" s="1"/>
  <c r="G35" i="1"/>
  <c r="K35" i="1"/>
  <c r="G36" i="1"/>
  <c r="K36" i="1" s="1"/>
  <c r="G37" i="1"/>
  <c r="K37" i="1" s="1"/>
  <c r="G38" i="1"/>
  <c r="K38" i="1"/>
  <c r="G39" i="1"/>
  <c r="K39" i="1" s="1"/>
  <c r="G40" i="1"/>
  <c r="K40" i="1" s="1"/>
  <c r="G41" i="1"/>
  <c r="K41" i="1"/>
  <c r="G42" i="1"/>
  <c r="K42" i="1" s="1"/>
  <c r="G43" i="1"/>
  <c r="K43" i="1" s="1"/>
  <c r="G44" i="1"/>
  <c r="K44" i="1"/>
  <c r="G45" i="1"/>
  <c r="K45" i="1" s="1"/>
  <c r="G46" i="1"/>
  <c r="K46" i="1" s="1"/>
  <c r="G47" i="1"/>
  <c r="K47" i="1"/>
  <c r="G48" i="1"/>
  <c r="K48" i="1" s="1"/>
  <c r="G49" i="1"/>
  <c r="K49" i="1" s="1"/>
  <c r="G50" i="1"/>
  <c r="K50" i="1"/>
  <c r="G51" i="1"/>
  <c r="K51" i="1" s="1"/>
  <c r="G52" i="1"/>
  <c r="K52" i="1" s="1"/>
  <c r="G53" i="1"/>
  <c r="K53" i="1" s="1"/>
  <c r="G54" i="1"/>
  <c r="K54" i="1"/>
  <c r="G55" i="1"/>
  <c r="K55" i="1"/>
  <c r="G56" i="1"/>
  <c r="K56" i="1" s="1"/>
  <c r="G57" i="1"/>
  <c r="K57" i="1"/>
  <c r="G58" i="1"/>
  <c r="K58" i="1"/>
  <c r="G59" i="1"/>
  <c r="K59" i="1" s="1"/>
  <c r="G60" i="1"/>
  <c r="K60" i="1"/>
  <c r="G61" i="1"/>
  <c r="K61" i="1"/>
  <c r="G62" i="1"/>
  <c r="K62" i="1" s="1"/>
  <c r="G64" i="1"/>
  <c r="K64" i="1"/>
  <c r="G65" i="1"/>
  <c r="K65" i="1"/>
  <c r="G66" i="1"/>
  <c r="K66" i="1" s="1"/>
  <c r="G67" i="1"/>
  <c r="K67" i="1"/>
  <c r="G68" i="1"/>
  <c r="K68" i="1"/>
  <c r="G69" i="1"/>
  <c r="K69" i="1" s="1"/>
  <c r="G71" i="1"/>
  <c r="K71" i="1"/>
  <c r="G72" i="1"/>
  <c r="K72" i="1"/>
  <c r="G73" i="1"/>
  <c r="K73" i="1" s="1"/>
  <c r="G74" i="1"/>
  <c r="G75" i="1"/>
  <c r="K75" i="1" s="1"/>
  <c r="G76" i="1"/>
  <c r="K76" i="1" s="1"/>
  <c r="G77" i="1"/>
  <c r="K77" i="1"/>
  <c r="G78" i="1"/>
  <c r="K78" i="1" s="1"/>
  <c r="G79" i="1"/>
  <c r="K79" i="1" s="1"/>
  <c r="G80" i="1"/>
  <c r="K80" i="1"/>
  <c r="G81" i="1"/>
  <c r="K81" i="1" s="1"/>
  <c r="G82" i="1"/>
  <c r="K82" i="1" s="1"/>
  <c r="G83" i="1"/>
  <c r="K83" i="1"/>
  <c r="G84" i="1"/>
  <c r="K84" i="1" s="1"/>
  <c r="G85" i="1"/>
  <c r="K85" i="1" s="1"/>
  <c r="G86" i="1"/>
  <c r="K86" i="1"/>
  <c r="G87" i="1"/>
  <c r="K87" i="1" s="1"/>
  <c r="G88" i="1"/>
  <c r="K88" i="1" s="1"/>
  <c r="G89" i="1"/>
  <c r="K89" i="1"/>
  <c r="G91" i="1"/>
  <c r="K91" i="1" s="1"/>
  <c r="G92" i="1"/>
  <c r="K92" i="1"/>
  <c r="G93" i="1"/>
  <c r="K93" i="1"/>
  <c r="G95" i="1"/>
  <c r="K95" i="1" s="1"/>
  <c r="G96" i="1"/>
  <c r="K96" i="1"/>
  <c r="G97" i="1"/>
  <c r="K97" i="1"/>
  <c r="G98" i="1"/>
  <c r="K98" i="1" s="1"/>
  <c r="G99" i="1"/>
  <c r="K99" i="1"/>
  <c r="G101" i="1"/>
  <c r="K101" i="1"/>
  <c r="G102" i="1"/>
  <c r="K102" i="1" s="1"/>
  <c r="G103" i="1"/>
  <c r="K103" i="1"/>
  <c r="G104" i="1"/>
  <c r="K104" i="1"/>
  <c r="G106" i="1"/>
  <c r="K106" i="1" s="1"/>
  <c r="G107" i="1"/>
  <c r="K107" i="1"/>
  <c r="G108" i="1"/>
  <c r="K108" i="1" s="1"/>
  <c r="G109" i="1"/>
  <c r="K109" i="1"/>
  <c r="G110" i="1"/>
  <c r="K110" i="1"/>
  <c r="G111" i="1"/>
  <c r="K111" i="1" s="1"/>
  <c r="G112" i="1"/>
  <c r="K112" i="1"/>
  <c r="G113" i="1"/>
  <c r="K113" i="1"/>
  <c r="G114" i="1"/>
  <c r="K114" i="1" s="1"/>
  <c r="G115" i="1"/>
  <c r="K115" i="1"/>
  <c r="G116" i="1"/>
  <c r="K116" i="1"/>
  <c r="G117" i="1"/>
  <c r="K117" i="1" s="1"/>
  <c r="G118" i="1"/>
  <c r="K118" i="1"/>
  <c r="G119" i="1"/>
  <c r="K119" i="1"/>
  <c r="G120" i="1"/>
  <c r="G121" i="1"/>
  <c r="K121" i="1"/>
  <c r="G122" i="1"/>
  <c r="K122" i="1" s="1"/>
  <c r="G123" i="1"/>
  <c r="K123" i="1"/>
  <c r="G124" i="1"/>
  <c r="K124" i="1"/>
  <c r="G125" i="1"/>
  <c r="K125" i="1" s="1"/>
  <c r="G126" i="1"/>
  <c r="K126" i="1"/>
  <c r="G127" i="1"/>
  <c r="K127" i="1"/>
  <c r="G128" i="1"/>
  <c r="K128" i="1" s="1"/>
  <c r="G129" i="1"/>
  <c r="K129" i="1"/>
  <c r="G130" i="1"/>
  <c r="K130" i="1"/>
  <c r="G131" i="1"/>
  <c r="K131" i="1" s="1"/>
  <c r="G133" i="1"/>
  <c r="K133" i="1"/>
  <c r="G134" i="1"/>
  <c r="K134" i="1"/>
  <c r="G135" i="1"/>
  <c r="K135" i="1" s="1"/>
  <c r="G136" i="1"/>
  <c r="K136" i="1"/>
  <c r="G137" i="1"/>
  <c r="K137" i="1"/>
  <c r="G138" i="1"/>
  <c r="K138" i="1" s="1"/>
  <c r="G139" i="1"/>
  <c r="K139" i="1"/>
  <c r="G140" i="1"/>
  <c r="K140" i="1"/>
  <c r="G141" i="1"/>
  <c r="K141" i="1" s="1"/>
  <c r="G143" i="1"/>
  <c r="K143" i="1"/>
  <c r="G144" i="1"/>
  <c r="K144" i="1"/>
  <c r="G145" i="1"/>
  <c r="K145" i="1" s="1"/>
  <c r="G146" i="1"/>
  <c r="K146" i="1"/>
  <c r="G147" i="1"/>
  <c r="K147" i="1"/>
  <c r="G148" i="1"/>
  <c r="K148" i="1" s="1"/>
  <c r="G149" i="1"/>
  <c r="K149" i="1"/>
  <c r="G150" i="1"/>
  <c r="K150" i="1"/>
  <c r="G151" i="1"/>
  <c r="K151" i="1" s="1"/>
  <c r="G152" i="1"/>
  <c r="K152" i="1"/>
  <c r="G153" i="1"/>
  <c r="K153" i="1"/>
  <c r="G154" i="1"/>
  <c r="K154" i="1" s="1"/>
  <c r="G155" i="1"/>
  <c r="K155" i="1"/>
  <c r="G156" i="1"/>
  <c r="K156" i="1"/>
  <c r="G157" i="1"/>
  <c r="K157" i="1" s="1"/>
  <c r="G158" i="1"/>
  <c r="K158" i="1"/>
  <c r="G159" i="1"/>
  <c r="K159" i="1"/>
  <c r="G160" i="1"/>
  <c r="K160" i="1" s="1"/>
  <c r="G16" i="1"/>
  <c r="K16" i="1"/>
  <c r="G15" i="1"/>
  <c r="K15" i="1"/>
  <c r="I162" i="1"/>
  <c r="K166" i="1"/>
  <c r="K225" i="1"/>
  <c r="K185" i="1"/>
  <c r="K120" i="1"/>
  <c r="K74" i="1"/>
  <c r="K24" i="1"/>
  <c r="C162" i="1"/>
  <c r="C242" i="1"/>
  <c r="C253" i="1" s="1"/>
  <c r="G249" i="1"/>
  <c r="E162" i="1"/>
  <c r="G162" i="1"/>
  <c r="K162" i="1" s="1"/>
  <c r="G90" i="1"/>
  <c r="K90" i="1"/>
  <c r="G253" i="1" l="1"/>
  <c r="K253" i="1" s="1"/>
  <c r="E253" i="1"/>
  <c r="G251" i="1"/>
  <c r="K251" i="1" s="1"/>
  <c r="G242" i="1"/>
  <c r="K242" i="1" s="1"/>
</calcChain>
</file>

<file path=xl/sharedStrings.xml><?xml version="1.0" encoding="utf-8"?>
<sst xmlns="http://schemas.openxmlformats.org/spreadsheetml/2006/main" count="435" uniqueCount="249">
  <si>
    <t>Accumulated</t>
  </si>
  <si>
    <t>Book Value</t>
  </si>
  <si>
    <t xml:space="preserve">Additions </t>
  </si>
  <si>
    <t>Depreciation</t>
  </si>
  <si>
    <t/>
  </si>
  <si>
    <t xml:space="preserve"> Improvements other than buildings - </t>
  </si>
  <si>
    <t xml:space="preserve">  Residential life fiber optic project</t>
  </si>
  <si>
    <t xml:space="preserve">  Energy system </t>
  </si>
  <si>
    <t xml:space="preserve">   Library books</t>
  </si>
  <si>
    <t xml:space="preserve">  Land </t>
  </si>
  <si>
    <t xml:space="preserve">  Land improvements</t>
  </si>
  <si>
    <t xml:space="preserve">  Agricultural administration building </t>
  </si>
  <si>
    <t xml:space="preserve">  O. K. Allen hall </t>
  </si>
  <si>
    <t xml:space="preserve">  Assembly center</t>
  </si>
  <si>
    <t xml:space="preserve">  Thomas J. Atkinson hall</t>
  </si>
  <si>
    <t xml:space="preserve">  John J. Audubon hall </t>
  </si>
  <si>
    <t xml:space="preserve">  Bituminous laboratory</t>
  </si>
  <si>
    <t xml:space="preserve">  David F. Boyd hall </t>
  </si>
  <si>
    <t xml:space="preserve">  Thomas D. Boyd hall</t>
  </si>
  <si>
    <t xml:space="preserve">  Carpenter shop </t>
  </si>
  <si>
    <t xml:space="preserve">  Central utility building </t>
  </si>
  <si>
    <t xml:space="preserve">  Charles E. Coates chemical laboratories</t>
  </si>
  <si>
    <t xml:space="preserve">  A. R. Choppin hall </t>
  </si>
  <si>
    <t xml:space="preserve">  Cooperative extension storage facility </t>
  </si>
  <si>
    <t xml:space="preserve">  Cotton fiber laboratory</t>
  </si>
  <si>
    <t xml:space="preserve">  Dairy improvement center </t>
  </si>
  <si>
    <t xml:space="preserve">  Dairy milking parlor</t>
  </si>
  <si>
    <t xml:space="preserve">  Dairy production center</t>
  </si>
  <si>
    <t xml:space="preserve">  Dairy science building </t>
  </si>
  <si>
    <t xml:space="preserve">  William H. Dalrymple laboratory</t>
  </si>
  <si>
    <t xml:space="preserve">  William R. Dodson auditorium </t>
  </si>
  <si>
    <t xml:space="preserve">  E.B. Doran agricultural engineering building </t>
  </si>
  <si>
    <t xml:space="preserve">  Electrical engineering building</t>
  </si>
  <si>
    <t xml:space="preserve">  Engineering shops</t>
  </si>
  <si>
    <t xml:space="preserve">  Entrance gates </t>
  </si>
  <si>
    <t xml:space="preserve">  Faculty club building</t>
  </si>
  <si>
    <t xml:space="preserve">  Firemen training center-</t>
  </si>
  <si>
    <t xml:space="preserve">  Field house</t>
  </si>
  <si>
    <t xml:space="preserve">  Food science building</t>
  </si>
  <si>
    <t xml:space="preserve">  Murphy J. Foster hall</t>
  </si>
  <si>
    <t xml:space="preserve">  J. B. Francioni hall </t>
  </si>
  <si>
    <t xml:space="preserve">  Greek theatre</t>
  </si>
  <si>
    <t xml:space="preserve">  Greenhouses</t>
  </si>
  <si>
    <t xml:space="preserve">  Gymnasium-auditorium </t>
  </si>
  <si>
    <t xml:space="preserve">  William B. Hatcher hall</t>
  </si>
  <si>
    <t xml:space="preserve">  Henhouse building</t>
  </si>
  <si>
    <t xml:space="preserve">  Hilltop Arboretum </t>
  </si>
  <si>
    <t xml:space="preserve">  Robert L. Himes hall </t>
  </si>
  <si>
    <t xml:space="preserve">  Campbell B. Hodges hall</t>
  </si>
  <si>
    <t xml:space="preserve">  Howe/Russell geoscience complex</t>
  </si>
  <si>
    <t xml:space="preserve">  Clyde Ingram hall</t>
  </si>
  <si>
    <t xml:space="preserve">  International learning center building</t>
  </si>
  <si>
    <t xml:space="preserve">  William P. Johnston hall </t>
  </si>
  <si>
    <t xml:space="preserve">  Seaman A. Knapp hall </t>
  </si>
  <si>
    <t xml:space="preserve">  Laboratory school</t>
  </si>
  <si>
    <t xml:space="preserve">  Lake project </t>
  </si>
  <si>
    <t xml:space="preserve">  Life sciences building </t>
  </si>
  <si>
    <t xml:space="preserve">  Life sciences building annex </t>
  </si>
  <si>
    <t xml:space="preserve">  Livestock exhibit building</t>
  </si>
  <si>
    <t xml:space="preserve">  Samuel Lockett hall</t>
  </si>
  <si>
    <t xml:space="preserve">  Huey P. Long field house </t>
  </si>
  <si>
    <t xml:space="preserve">  Maison Francaise (French House)</t>
  </si>
  <si>
    <t xml:space="preserve">  Middleton library</t>
  </si>
  <si>
    <t xml:space="preserve">  Military and aerospace studies building</t>
  </si>
  <si>
    <t xml:space="preserve">  Mini-farm and exhibit building </t>
  </si>
  <si>
    <t xml:space="preserve">  Mobile equipment storage building</t>
  </si>
  <si>
    <t xml:space="preserve">  Museum of geoscience exhibit building</t>
  </si>
  <si>
    <t xml:space="preserve">  Music and dramatic arts building</t>
  </si>
  <si>
    <t xml:space="preserve">  Music building (new) </t>
  </si>
  <si>
    <t xml:space="preserve">  Natatorium </t>
  </si>
  <si>
    <t xml:space="preserve">  Harry B. Nelson memorial building</t>
  </si>
  <si>
    <t xml:space="preserve">  James W. Nicholson hall</t>
  </si>
  <si>
    <t xml:space="preserve">  Nuclear science center </t>
  </si>
  <si>
    <t xml:space="preserve">  John M. Parker agricultural center </t>
  </si>
  <si>
    <t xml:space="preserve">  George Peabody hall</t>
  </si>
  <si>
    <t xml:space="preserve">  Plant pathology head house and residence </t>
  </si>
  <si>
    <t xml:space="preserve">  Ruffin G. Pleasant hall</t>
  </si>
  <si>
    <t xml:space="preserve">  Powerhouse </t>
  </si>
  <si>
    <t xml:space="preserve">  Arthur T. Prescott hall</t>
  </si>
  <si>
    <t xml:space="preserve">  Public safety building </t>
  </si>
  <si>
    <t xml:space="preserve">  Public safety storage facility </t>
  </si>
  <si>
    <t xml:space="preserve">  Research laboratory and motor pool </t>
  </si>
  <si>
    <t xml:space="preserve">  Residences-                                                                </t>
  </si>
  <si>
    <t xml:space="preserve">  Sea grant shop</t>
  </si>
  <si>
    <t xml:space="preserve">  Sigma phi epsilon house</t>
  </si>
  <si>
    <t xml:space="preserve">  William C. Stubbs hall </t>
  </si>
  <si>
    <t xml:space="preserve">  Madison B. Sturgis hall</t>
  </si>
  <si>
    <t xml:space="preserve">  Swine palace theatre </t>
  </si>
  <si>
    <t xml:space="preserve">  Veterinary medicine building </t>
  </si>
  <si>
    <t xml:space="preserve">  Veterinary sciences building </t>
  </si>
  <si>
    <t xml:space="preserve">  Visitor's registration/information building</t>
  </si>
  <si>
    <t xml:space="preserve">  Waste incinerator</t>
  </si>
  <si>
    <t xml:space="preserve">  Harry D. Wilson laboratories</t>
  </si>
  <si>
    <t xml:space="preserve">  Minor buildings</t>
  </si>
  <si>
    <t xml:space="preserve">  Acadian hall</t>
  </si>
  <si>
    <t xml:space="preserve">  Athletic maintenance storage </t>
  </si>
  <si>
    <t xml:space="preserve">  Athletic administrative building </t>
  </si>
  <si>
    <t xml:space="preserve">  P. G. T. Beauregard hall </t>
  </si>
  <si>
    <t xml:space="preserve">  Emily H. Blake hall</t>
  </si>
  <si>
    <t xml:space="preserve">  Annie Boyd hall</t>
  </si>
  <si>
    <t xml:space="preserve">  James F. Broussard hall</t>
  </si>
  <si>
    <t xml:space="preserve">  Child care center </t>
  </si>
  <si>
    <t xml:space="preserve">  Copy and mail center</t>
  </si>
  <si>
    <t xml:space="preserve">  East campus apartments </t>
  </si>
  <si>
    <t xml:space="preserve">  Evangeline hall</t>
  </si>
  <si>
    <t xml:space="preserve">  Football indoor practice facility</t>
  </si>
  <si>
    <t xml:space="preserve">  Louise Garig hall</t>
  </si>
  <si>
    <t xml:space="preserve">  Edward J. Gay apartments </t>
  </si>
  <si>
    <t xml:space="preserve">  Golf clubhouse </t>
  </si>
  <si>
    <t xml:space="preserve">  Golf course</t>
  </si>
  <si>
    <t xml:space="preserve">  Mary C. Herget hall</t>
  </si>
  <si>
    <t xml:space="preserve">  Highland hall</t>
  </si>
  <si>
    <t xml:space="preserve">  Andrew Jackson hall</t>
  </si>
  <si>
    <t xml:space="preserve">  Grace King hall</t>
  </si>
  <si>
    <t xml:space="preserve">  John A. Lejeune hall </t>
  </si>
  <si>
    <t xml:space="preserve">  Joan C. Miller hall</t>
  </si>
  <si>
    <t xml:space="preserve">  Lizzie C. McVoy hall </t>
  </si>
  <si>
    <t xml:space="preserve">  Bernie Moore stadium </t>
  </si>
  <si>
    <t xml:space="preserve">  Parking lot restrooms</t>
  </si>
  <si>
    <t xml:space="preserve">  Pentagon lounge and service building</t>
  </si>
  <si>
    <t xml:space="preserve">  Printing building</t>
  </si>
  <si>
    <t xml:space="preserve">  Service station</t>
  </si>
  <si>
    <t xml:space="preserve">  Edmund Kirby Smith hall</t>
  </si>
  <si>
    <t xml:space="preserve">  Student health center</t>
  </si>
  <si>
    <t xml:space="preserve">  Tennis court and stadium </t>
  </si>
  <si>
    <t xml:space="preserve">  Tiger gift center (satellite location)</t>
  </si>
  <si>
    <t xml:space="preserve">  Tiger stadium</t>
  </si>
  <si>
    <t xml:space="preserve">  Zachary Taylor hall</t>
  </si>
  <si>
    <t xml:space="preserve">  Union</t>
  </si>
  <si>
    <t xml:space="preserve">  Union theatre building </t>
  </si>
  <si>
    <t xml:space="preserve">  Union warehouse</t>
  </si>
  <si>
    <t xml:space="preserve">  University stores</t>
  </si>
  <si>
    <t xml:space="preserve">  West Campus apartments </t>
  </si>
  <si>
    <t xml:space="preserve">  Women's soccer facility</t>
  </si>
  <si>
    <t xml:space="preserve">  Women's softball facility</t>
  </si>
  <si>
    <t xml:space="preserve">      Total educational plant</t>
  </si>
  <si>
    <t xml:space="preserve">      Total auxiliary plant</t>
  </si>
  <si>
    <t xml:space="preserve">      Total equipment</t>
  </si>
  <si>
    <t xml:space="preserve">        Total </t>
  </si>
  <si>
    <t xml:space="preserve">     Buildings </t>
  </si>
  <si>
    <t xml:space="preserve">     Non-structural improvements </t>
  </si>
  <si>
    <t xml:space="preserve">     Buildings</t>
  </si>
  <si>
    <t xml:space="preserve">     Chancellor's house</t>
  </si>
  <si>
    <t xml:space="preserve">     Dean of men </t>
  </si>
  <si>
    <t xml:space="preserve">     Horticulture foreman</t>
  </si>
  <si>
    <t xml:space="preserve">  Center for advanced microstructure and devices</t>
  </si>
  <si>
    <t xml:space="preserve">  Football practice field </t>
  </si>
  <si>
    <t xml:space="preserve">  Residential college</t>
  </si>
  <si>
    <t xml:space="preserve">   Capital leases</t>
  </si>
  <si>
    <t xml:space="preserve">  </t>
  </si>
  <si>
    <t xml:space="preserve">  Efferson hall</t>
  </si>
  <si>
    <t xml:space="preserve">  Julian C. Miller hall</t>
  </si>
  <si>
    <t xml:space="preserve">  Engineering laboratory annex building</t>
  </si>
  <si>
    <t xml:space="preserve">  Renewable natural resources building</t>
  </si>
  <si>
    <t xml:space="preserve">  Tureaud hall</t>
  </si>
  <si>
    <t xml:space="preserve">  Wetland resources building</t>
  </si>
  <si>
    <t xml:space="preserve">  Virginia Rice Williams hall</t>
  </si>
  <si>
    <t xml:space="preserve">  Art building</t>
  </si>
  <si>
    <t xml:space="preserve">  South campus-</t>
  </si>
  <si>
    <t xml:space="preserve">  Sea grant building</t>
  </si>
  <si>
    <t xml:space="preserve">   Movable items</t>
  </si>
  <si>
    <t xml:space="preserve">  Parking garage</t>
  </si>
  <si>
    <t xml:space="preserve">  Business education complex</t>
  </si>
  <si>
    <t xml:space="preserve">  Patrick F. Taylor hall</t>
  </si>
  <si>
    <t xml:space="preserve">  Construction management building</t>
  </si>
  <si>
    <t xml:space="preserve">  Hill memorial library building </t>
  </si>
  <si>
    <t xml:space="preserve">  Journalism building</t>
  </si>
  <si>
    <t xml:space="preserve">  Memorial tower</t>
  </si>
  <si>
    <t xml:space="preserve">  Band building</t>
  </si>
  <si>
    <t xml:space="preserve">  Ecology research laboratory</t>
  </si>
  <si>
    <t xml:space="preserve">  Ecology greenhouse</t>
  </si>
  <si>
    <t xml:space="preserve">  Sea grant storage A</t>
  </si>
  <si>
    <t xml:space="preserve">  Sea grant storage B</t>
  </si>
  <si>
    <t xml:space="preserve">  Vegetation research laboratory</t>
  </si>
  <si>
    <t xml:space="preserve">  Agricultural metal building</t>
  </si>
  <si>
    <t xml:space="preserve">  Football operations center</t>
  </si>
  <si>
    <t xml:space="preserve">  Tiger habitat</t>
  </si>
  <si>
    <t xml:space="preserve">  Press building</t>
  </si>
  <si>
    <t xml:space="preserve">  Residential life warehouse</t>
  </si>
  <si>
    <t xml:space="preserve">  Jessie Coates hall (chemical engineering building)</t>
  </si>
  <si>
    <t xml:space="preserve">  Demonstration equipment and supplies storage</t>
  </si>
  <si>
    <t xml:space="preserve">   Collections</t>
  </si>
  <si>
    <t>Educational plant --</t>
  </si>
  <si>
    <t>Auxiliary plant --</t>
  </si>
  <si>
    <t>Equipment-unallocated --</t>
  </si>
  <si>
    <t>ANALYSIS G-2B</t>
  </si>
  <si>
    <t>Analysis of Investment in Plant</t>
  </si>
  <si>
    <t xml:space="preserve">  Louisiana house</t>
  </si>
  <si>
    <t xml:space="preserve">  Band hall</t>
  </si>
  <si>
    <t xml:space="preserve">  Design building</t>
  </si>
  <si>
    <t xml:space="preserve">  Energy center</t>
  </si>
  <si>
    <t xml:space="preserve">  Energy, coast and environment building</t>
  </si>
  <si>
    <t xml:space="preserve">  Engineering research and development building</t>
  </si>
  <si>
    <t xml:space="preserve">  Environmental studies</t>
  </si>
  <si>
    <t xml:space="preserve">  Facility services surplus storage</t>
  </si>
  <si>
    <t xml:space="preserve">  Fred C. Frey building</t>
  </si>
  <si>
    <t xml:space="preserve">  Human ecology building</t>
  </si>
  <si>
    <t xml:space="preserve">  Lakeshore house</t>
  </si>
  <si>
    <t xml:space="preserve">  Louisiana transportation and research center</t>
  </si>
  <si>
    <t xml:space="preserve">  Manship school research facility</t>
  </si>
  <si>
    <t xml:space="preserve">  Old President's house</t>
  </si>
  <si>
    <t xml:space="preserve">  Power plant/ cogen system building</t>
  </si>
  <si>
    <t xml:space="preserve">  East Germaine Laville</t>
  </si>
  <si>
    <t xml:space="preserve">  West Germaine Laville</t>
  </si>
  <si>
    <t xml:space="preserve">  Rural life museum addition                             </t>
  </si>
  <si>
    <t xml:space="preserve">  Laboratory school Pennington McKernan gym</t>
  </si>
  <si>
    <t xml:space="preserve">  Grand Isle oyster hatchery</t>
  </si>
  <si>
    <t xml:space="preserve">  University recreation</t>
  </si>
  <si>
    <t xml:space="preserve">  PERTT lab</t>
  </si>
  <si>
    <t xml:space="preserve">  Golf practice facility</t>
  </si>
  <si>
    <t xml:space="preserve">  The 4-5-9</t>
  </si>
  <si>
    <t xml:space="preserve">  The Five</t>
  </si>
  <si>
    <t xml:space="preserve">  Animal and food science laboratory</t>
  </si>
  <si>
    <t xml:space="preserve">  Geology Camp - Colorado Springs</t>
  </si>
  <si>
    <t xml:space="preserve">     Land and non-structural improvements </t>
  </si>
  <si>
    <t xml:space="preserve">  Agricultural chemistry laboratory building</t>
  </si>
  <si>
    <t xml:space="preserve">  Greek house</t>
  </si>
  <si>
    <t xml:space="preserve">  Gymnastics practice facility</t>
  </si>
  <si>
    <t xml:space="preserve">  Tennis complex</t>
  </si>
  <si>
    <t xml:space="preserve">  Facility services annex - PDC</t>
  </si>
  <si>
    <t xml:space="preserve">  Veterinary medicine linear vault</t>
  </si>
  <si>
    <t xml:space="preserve">   Intangibles</t>
  </si>
  <si>
    <t xml:space="preserve">  University administration building</t>
  </si>
  <si>
    <t xml:space="preserve">  Paul M. Hebert Law Center</t>
  </si>
  <si>
    <t xml:space="preserve">  Beach volleyball facility</t>
  </si>
  <si>
    <t>A</t>
  </si>
  <si>
    <t>B</t>
  </si>
  <si>
    <t>June 30, 2018</t>
  </si>
  <si>
    <t xml:space="preserve">  Alex Box stadium</t>
  </si>
  <si>
    <t xml:space="preserve">  Cypress hall </t>
  </si>
  <si>
    <t>C</t>
  </si>
  <si>
    <t>For the year ended June 30, 2019</t>
  </si>
  <si>
    <t>June 30, 2019</t>
  </si>
  <si>
    <t xml:space="preserve">  Louisiana digital media center</t>
  </si>
  <si>
    <t>A.  $24,062,241 consists of $0 beginning balance plus a prior period adjustment of $24,062,241.</t>
  </si>
  <si>
    <t xml:space="preserve">  Nicholson Gateway-</t>
  </si>
  <si>
    <t xml:space="preserve">     Bayou hall</t>
  </si>
  <si>
    <t xml:space="preserve">     Canal hall</t>
  </si>
  <si>
    <t xml:space="preserve">     Delta hall</t>
  </si>
  <si>
    <t xml:space="preserve">     Gateway center</t>
  </si>
  <si>
    <t xml:space="preserve">     Gulf hall</t>
  </si>
  <si>
    <t xml:space="preserve">     Marsh hall</t>
  </si>
  <si>
    <t xml:space="preserve">     Oxbow hall</t>
  </si>
  <si>
    <t xml:space="preserve">     Parking garage</t>
  </si>
  <si>
    <t xml:space="preserve">     Riverbend hall</t>
  </si>
  <si>
    <t xml:space="preserve">     Nicholson drive </t>
  </si>
  <si>
    <t xml:space="preserve">  Spruce hall</t>
  </si>
  <si>
    <t>B.  $267,420,386 consists of $266,954,640 beginning balance plus a prior period adjustment of $465,746.</t>
  </si>
  <si>
    <t>C.  $102,681 consists of $12,249,564 in additions less ($12,125,663) in retirements and less ($21,220) in transfers to other campuses.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</si>
</sst>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461D7C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461D7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165" fontId="4" fillId="0" borderId="0" xfId="2" applyNumberFormat="1" applyFont="1" applyAlignment="1" applyProtection="1">
      <alignment vertical="center"/>
    </xf>
    <xf numFmtId="0" fontId="5" fillId="0" borderId="0" xfId="4" applyFont="1"/>
    <xf numFmtId="0" fontId="6" fillId="0" borderId="0" xfId="4" applyFont="1" applyAlignment="1">
      <alignment horizontal="center"/>
    </xf>
    <xf numFmtId="0" fontId="6" fillId="0" borderId="0" xfId="4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65" fontId="9" fillId="0" borderId="0" xfId="2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>
      <alignment vertical="center"/>
    </xf>
    <xf numFmtId="165" fontId="11" fillId="0" borderId="0" xfId="2" applyNumberFormat="1" applyFont="1" applyFill="1" applyBorder="1" applyAlignment="1" applyProtection="1">
      <alignment vertical="center"/>
    </xf>
    <xf numFmtId="0" fontId="12" fillId="0" borderId="0" xfId="4" applyFont="1"/>
    <xf numFmtId="165" fontId="13" fillId="0" borderId="0" xfId="2" applyNumberFormat="1" applyFont="1" applyFill="1" applyBorder="1" applyAlignment="1" applyProtection="1">
      <alignment horizontal="center" vertical="center"/>
    </xf>
    <xf numFmtId="165" fontId="13" fillId="0" borderId="0" xfId="2" applyNumberFormat="1" applyFont="1" applyFill="1" applyBorder="1" applyAlignment="1" applyProtection="1">
      <alignment vertical="center"/>
    </xf>
    <xf numFmtId="165" fontId="9" fillId="0" borderId="0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37" fontId="5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quotePrefix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37" fontId="5" fillId="0" borderId="1" xfId="0" applyNumberFormat="1" applyFont="1" applyBorder="1" applyAlignment="1" applyProtection="1">
      <alignment horizontal="center" vertical="center"/>
    </xf>
    <xf numFmtId="15" fontId="5" fillId="0" borderId="1" xfId="0" quotePrefix="1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164" fontId="5" fillId="0" borderId="0" xfId="3" applyNumberFormat="1" applyFont="1" applyFill="1" applyAlignment="1" applyProtection="1">
      <alignment vertical="center"/>
    </xf>
    <xf numFmtId="164" fontId="6" fillId="0" borderId="0" xfId="3" applyNumberFormat="1" applyFont="1" applyFill="1" applyAlignment="1" applyProtection="1">
      <alignment horizontal="center" vertical="center"/>
    </xf>
    <xf numFmtId="164" fontId="5" fillId="0" borderId="0" xfId="3" applyNumberFormat="1" applyFont="1" applyFill="1" applyAlignment="1" applyProtection="1">
      <alignment horizontal="center" vertical="center"/>
    </xf>
    <xf numFmtId="165" fontId="5" fillId="0" borderId="0" xfId="1" applyNumberFormat="1" applyFont="1" applyFill="1" applyAlignment="1" applyProtection="1">
      <alignment vertical="center"/>
    </xf>
    <xf numFmtId="165" fontId="5" fillId="0" borderId="0" xfId="1" applyNumberFormat="1" applyFont="1" applyFill="1" applyAlignment="1" applyProtection="1">
      <alignment horizontal="center" vertical="center"/>
    </xf>
    <xf numFmtId="165" fontId="6" fillId="0" borderId="0" xfId="1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5" fontId="5" fillId="0" borderId="1" xfId="1" applyNumberFormat="1" applyFont="1" applyFill="1" applyBorder="1" applyAlignment="1" applyProtection="1">
      <alignment vertical="center"/>
    </xf>
    <xf numFmtId="165" fontId="5" fillId="0" borderId="3" xfId="1" applyNumberFormat="1" applyFont="1" applyFill="1" applyBorder="1" applyAlignment="1" applyProtection="1">
      <alignment horizontal="center" vertical="center"/>
    </xf>
    <xf numFmtId="165" fontId="5" fillId="0" borderId="3" xfId="1" applyNumberFormat="1" applyFont="1" applyFill="1" applyBorder="1" applyAlignment="1" applyProtection="1">
      <alignment vertical="center"/>
    </xf>
    <xf numFmtId="165" fontId="7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65" fontId="5" fillId="0" borderId="1" xfId="1" applyNumberFormat="1" applyFont="1" applyFill="1" applyBorder="1" applyAlignment="1" applyProtection="1">
      <alignment horizontal="right" vertical="center"/>
    </xf>
    <xf numFmtId="164" fontId="5" fillId="0" borderId="4" xfId="3" applyNumberFormat="1" applyFont="1" applyFill="1" applyBorder="1" applyAlignment="1" applyProtection="1">
      <alignment vertical="center"/>
    </xf>
    <xf numFmtId="164" fontId="7" fillId="0" borderId="0" xfId="3" applyNumberFormat="1" applyFont="1" applyFill="1" applyAlignment="1" applyProtection="1">
      <alignment vertical="center"/>
    </xf>
    <xf numFmtId="164" fontId="7" fillId="0" borderId="0" xfId="3" applyNumberFormat="1" applyFont="1" applyFill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vertical="center"/>
    </xf>
    <xf numFmtId="37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65" fontId="7" fillId="0" borderId="0" xfId="0" applyNumberFormat="1" applyFont="1" applyFill="1" applyAlignment="1" applyProtection="1">
      <alignment vertical="center"/>
    </xf>
    <xf numFmtId="165" fontId="7" fillId="0" borderId="0" xfId="1" applyNumberFormat="1" applyFont="1" applyFill="1" applyAlignment="1" applyProtection="1">
      <alignment vertical="center"/>
    </xf>
    <xf numFmtId="165" fontId="14" fillId="0" borderId="0" xfId="2" applyNumberFormat="1" applyFont="1" applyFill="1" applyBorder="1" applyAlignment="1" applyProtection="1">
      <alignment horizontal="center" vertical="center"/>
    </xf>
    <xf numFmtId="165" fontId="15" fillId="0" borderId="0" xfId="2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15" fillId="0" borderId="0" xfId="2" applyNumberFormat="1" applyFont="1" applyFill="1" applyBorder="1" applyAlignment="1" applyProtection="1">
      <alignment vertical="center"/>
    </xf>
    <xf numFmtId="165" fontId="14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rgb="FFF5EF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95250</xdr:rowOff>
    </xdr:from>
    <xdr:to>
      <xdr:col>0</xdr:col>
      <xdr:colOff>2133600</xdr:colOff>
      <xdr:row>7</xdr:row>
      <xdr:rowOff>9525</xdr:rowOff>
    </xdr:to>
    <xdr:pic>
      <xdr:nvPicPr>
        <xdr:cNvPr id="1214" name="Picture 2" descr="lsu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8625"/>
          <a:ext cx="1638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305"/>
  <sheetViews>
    <sheetView showGridLines="0" tabSelected="1" topLeftCell="A242" zoomScaleNormal="100" zoomScaleSheetLayoutView="100" workbookViewId="0">
      <selection activeCell="L259" sqref="L259"/>
    </sheetView>
  </sheetViews>
  <sheetFormatPr defaultRowHeight="12" x14ac:dyDescent="0.2"/>
  <cols>
    <col min="1" max="1" width="38.42578125" style="7" bestFit="1" customWidth="1"/>
    <col min="2" max="2" width="1.85546875" style="7" customWidth="1"/>
    <col min="3" max="3" width="16.5703125" style="7" customWidth="1"/>
    <col min="4" max="4" width="1.85546875" style="21" customWidth="1"/>
    <col min="5" max="5" width="14.42578125" style="65" customWidth="1"/>
    <col min="6" max="6" width="1.85546875" style="21" customWidth="1"/>
    <col min="7" max="7" width="17" style="7" customWidth="1"/>
    <col min="8" max="8" width="1.85546875" style="7" customWidth="1"/>
    <col min="9" max="9" width="16.5703125" style="66" customWidth="1"/>
    <col min="10" max="10" width="1.85546875" style="7" customWidth="1"/>
    <col min="11" max="11" width="15.7109375" style="66" customWidth="1"/>
    <col min="12" max="12" width="10.7109375" style="7" bestFit="1" customWidth="1"/>
    <col min="13" max="13" width="2.42578125" style="7" customWidth="1"/>
    <col min="14" max="14" width="10.7109375" style="7" bestFit="1" customWidth="1"/>
    <col min="15" max="15" width="3.85546875" style="7" customWidth="1"/>
    <col min="16" max="16" width="10.7109375" style="7" bestFit="1" customWidth="1"/>
    <col min="17" max="17" width="4.42578125" style="7" bestFit="1" customWidth="1"/>
    <col min="18" max="18" width="10.7109375" style="7" bestFit="1" customWidth="1"/>
    <col min="19" max="19" width="4.42578125" style="7" bestFit="1" customWidth="1"/>
    <col min="20" max="20" width="9.85546875" style="7" bestFit="1" customWidth="1"/>
    <col min="21" max="21" width="10.7109375" style="7" bestFit="1" customWidth="1"/>
    <col min="22" max="22" width="4.42578125" style="7" bestFit="1" customWidth="1"/>
    <col min="23" max="241" width="8.7109375" style="7" customWidth="1"/>
    <col min="242" max="16384" width="9.140625" style="8"/>
  </cols>
  <sheetData>
    <row r="1" spans="1:241" ht="12.75" x14ac:dyDescent="0.2">
      <c r="A1" s="1"/>
      <c r="B1" s="2"/>
      <c r="C1" s="2"/>
      <c r="D1" s="3"/>
      <c r="E1" s="2"/>
      <c r="F1" s="4"/>
      <c r="G1" s="2"/>
      <c r="H1" s="2"/>
      <c r="I1" s="5"/>
      <c r="J1" s="6"/>
      <c r="K1" s="5"/>
    </row>
    <row r="2" spans="1:241" ht="13.5" customHeight="1" x14ac:dyDescent="0.2">
      <c r="A2" s="1"/>
      <c r="B2" s="2"/>
      <c r="C2" s="2"/>
      <c r="D2" s="3"/>
      <c r="E2" s="2"/>
      <c r="F2" s="4"/>
      <c r="G2" s="2"/>
      <c r="H2" s="2"/>
      <c r="I2" s="5"/>
      <c r="J2" s="9"/>
      <c r="K2" s="10"/>
    </row>
    <row r="3" spans="1:241" s="13" customFormat="1" ht="15.75" x14ac:dyDescent="0.2">
      <c r="A3" s="1"/>
      <c r="B3" s="11"/>
      <c r="D3" s="72"/>
      <c r="E3" s="72"/>
      <c r="F3" s="72"/>
      <c r="G3" s="70" t="s">
        <v>185</v>
      </c>
      <c r="H3" s="72"/>
      <c r="I3" s="72"/>
      <c r="J3" s="72"/>
      <c r="K3" s="7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</row>
    <row r="4" spans="1:241" s="13" customFormat="1" ht="6" customHeight="1" x14ac:dyDescent="0.25">
      <c r="A4" s="1"/>
      <c r="B4" s="14"/>
      <c r="D4" s="73"/>
      <c r="E4" s="73"/>
      <c r="F4" s="73"/>
      <c r="G4" s="69"/>
      <c r="H4" s="15"/>
      <c r="I4" s="5"/>
      <c r="J4" s="5"/>
      <c r="K4" s="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</row>
    <row r="5" spans="1:241" s="13" customFormat="1" ht="15.75" x14ac:dyDescent="0.2">
      <c r="A5" s="1"/>
      <c r="B5" s="11"/>
      <c r="D5" s="72"/>
      <c r="E5" s="72"/>
      <c r="F5" s="72"/>
      <c r="G5" s="70" t="s">
        <v>186</v>
      </c>
      <c r="H5" s="72"/>
      <c r="I5" s="72"/>
      <c r="J5" s="72"/>
      <c r="K5" s="7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</row>
    <row r="6" spans="1:241" s="13" customFormat="1" ht="15.75" x14ac:dyDescent="0.2">
      <c r="A6" s="1"/>
      <c r="B6" s="11"/>
      <c r="D6" s="72"/>
      <c r="E6" s="72"/>
      <c r="F6" s="72"/>
      <c r="G6" s="70" t="s">
        <v>231</v>
      </c>
      <c r="H6" s="72"/>
      <c r="I6" s="72"/>
      <c r="J6" s="72"/>
      <c r="K6" s="7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</row>
    <row r="7" spans="1:241" s="13" customFormat="1" ht="8.25" customHeight="1" x14ac:dyDescent="0.2">
      <c r="A7" s="1"/>
      <c r="B7" s="11"/>
      <c r="C7" s="11"/>
      <c r="D7" s="16"/>
      <c r="E7" s="11"/>
      <c r="F7" s="17"/>
      <c r="G7" s="11"/>
      <c r="H7" s="2"/>
      <c r="I7" s="5"/>
      <c r="J7" s="10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</row>
    <row r="8" spans="1:241" ht="12.75" x14ac:dyDescent="0.2">
      <c r="A8" s="1"/>
      <c r="B8" s="18"/>
      <c r="C8" s="18"/>
      <c r="D8" s="16"/>
      <c r="E8" s="18"/>
      <c r="F8" s="16"/>
      <c r="G8" s="18"/>
      <c r="H8" s="2"/>
      <c r="I8" s="5"/>
      <c r="J8" s="5"/>
      <c r="K8" s="5"/>
    </row>
    <row r="9" spans="1:241" x14ac:dyDescent="0.2">
      <c r="A9" s="5"/>
      <c r="B9" s="5"/>
      <c r="C9" s="5"/>
      <c r="D9" s="19"/>
      <c r="E9" s="5"/>
      <c r="F9" s="19"/>
      <c r="G9" s="5"/>
      <c r="H9" s="5"/>
      <c r="I9" s="5"/>
      <c r="J9" s="5"/>
      <c r="K9" s="5"/>
    </row>
    <row r="10" spans="1:241" x14ac:dyDescent="0.2">
      <c r="A10" s="5"/>
      <c r="B10" s="5"/>
      <c r="C10" s="5"/>
      <c r="D10" s="19"/>
      <c r="E10" s="5"/>
      <c r="F10" s="19"/>
      <c r="G10" s="5"/>
      <c r="H10" s="5"/>
      <c r="I10" s="5"/>
      <c r="J10" s="5"/>
      <c r="K10" s="5"/>
    </row>
    <row r="11" spans="1:241" ht="12.75" x14ac:dyDescent="0.2">
      <c r="A11" s="20"/>
      <c r="B11" s="20"/>
      <c r="C11" s="20"/>
      <c r="E11" s="22"/>
      <c r="G11" s="20"/>
      <c r="H11" s="20"/>
      <c r="I11" s="23" t="s">
        <v>0</v>
      </c>
      <c r="J11" s="20"/>
      <c r="K11" s="24" t="s">
        <v>1</v>
      </c>
    </row>
    <row r="12" spans="1:241" ht="12.75" x14ac:dyDescent="0.2">
      <c r="A12" s="20"/>
      <c r="B12" s="20"/>
      <c r="C12" s="25" t="s">
        <v>227</v>
      </c>
      <c r="D12" s="26"/>
      <c r="E12" s="27" t="s">
        <v>2</v>
      </c>
      <c r="F12" s="26"/>
      <c r="G12" s="28" t="s">
        <v>227</v>
      </c>
      <c r="H12" s="29"/>
      <c r="I12" s="30" t="s">
        <v>3</v>
      </c>
      <c r="J12" s="29"/>
      <c r="K12" s="25" t="s">
        <v>232</v>
      </c>
    </row>
    <row r="13" spans="1:241" ht="12.75" x14ac:dyDescent="0.2">
      <c r="A13" s="20"/>
      <c r="B13" s="20"/>
      <c r="C13" s="31"/>
      <c r="D13" s="26"/>
      <c r="E13" s="32"/>
      <c r="F13" s="26"/>
      <c r="G13" s="31"/>
      <c r="H13" s="20"/>
      <c r="I13" s="24"/>
      <c r="J13" s="20"/>
      <c r="K13" s="24"/>
    </row>
    <row r="14" spans="1:241" s="39" customFormat="1" ht="12.75" x14ac:dyDescent="0.2">
      <c r="A14" s="33" t="s">
        <v>182</v>
      </c>
      <c r="B14" s="34" t="s">
        <v>4</v>
      </c>
      <c r="C14" s="35"/>
      <c r="D14" s="36"/>
      <c r="E14" s="35"/>
      <c r="F14" s="36"/>
      <c r="G14" s="35"/>
      <c r="H14" s="33"/>
      <c r="I14" s="37"/>
      <c r="J14" s="33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</row>
    <row r="15" spans="1:241" s="39" customFormat="1" ht="12.75" x14ac:dyDescent="0.2">
      <c r="A15" s="33" t="s">
        <v>9</v>
      </c>
      <c r="B15" s="34" t="s">
        <v>4</v>
      </c>
      <c r="C15" s="40">
        <v>11894470</v>
      </c>
      <c r="D15" s="41"/>
      <c r="E15" s="42">
        <v>0</v>
      </c>
      <c r="F15" s="41"/>
      <c r="G15" s="40">
        <f>+C15+E15</f>
        <v>11894470</v>
      </c>
      <c r="H15" s="40"/>
      <c r="I15" s="42">
        <v>0</v>
      </c>
      <c r="J15" s="40"/>
      <c r="K15" s="42">
        <f t="shared" ref="K15:K22" si="0">G15-I15</f>
        <v>11894470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</row>
    <row r="16" spans="1:241" s="39" customFormat="1" ht="12.75" x14ac:dyDescent="0.2">
      <c r="A16" s="33" t="s">
        <v>10</v>
      </c>
      <c r="B16" s="34" t="s">
        <v>4</v>
      </c>
      <c r="C16" s="43">
        <v>45061693</v>
      </c>
      <c r="D16" s="36"/>
      <c r="E16" s="44">
        <v>0</v>
      </c>
      <c r="F16" s="45"/>
      <c r="G16" s="43">
        <f>+C16+E16</f>
        <v>45061693</v>
      </c>
      <c r="H16" s="43"/>
      <c r="I16" s="44">
        <v>32285862</v>
      </c>
      <c r="J16" s="43"/>
      <c r="K16" s="44">
        <f t="shared" si="0"/>
        <v>12775831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</row>
    <row r="17" spans="1:241" s="39" customFormat="1" ht="12.75" x14ac:dyDescent="0.2">
      <c r="A17" s="33" t="s">
        <v>11</v>
      </c>
      <c r="B17" s="34" t="s">
        <v>4</v>
      </c>
      <c r="C17" s="43">
        <v>732218</v>
      </c>
      <c r="D17" s="45"/>
      <c r="E17" s="44">
        <v>0</v>
      </c>
      <c r="F17" s="45"/>
      <c r="G17" s="43">
        <f t="shared" ref="G17:G77" si="1">+C17+E17</f>
        <v>732218</v>
      </c>
      <c r="H17" s="43"/>
      <c r="I17" s="44">
        <v>652657</v>
      </c>
      <c r="J17" s="43"/>
      <c r="K17" s="44">
        <f t="shared" si="0"/>
        <v>79561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</row>
    <row r="18" spans="1:241" s="39" customFormat="1" ht="12.75" x14ac:dyDescent="0.2">
      <c r="A18" s="33" t="s">
        <v>215</v>
      </c>
      <c r="B18" s="34"/>
      <c r="C18" s="43">
        <v>9035775</v>
      </c>
      <c r="D18" s="45"/>
      <c r="E18" s="44">
        <v>0</v>
      </c>
      <c r="F18" s="45"/>
      <c r="G18" s="43">
        <f t="shared" si="1"/>
        <v>9035775</v>
      </c>
      <c r="H18" s="43"/>
      <c r="I18" s="44">
        <v>1129472</v>
      </c>
      <c r="J18" s="43"/>
      <c r="K18" s="44">
        <f t="shared" si="0"/>
        <v>7906303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</row>
    <row r="19" spans="1:241" s="39" customFormat="1" ht="12.75" x14ac:dyDescent="0.2">
      <c r="A19" s="33" t="s">
        <v>174</v>
      </c>
      <c r="B19" s="34"/>
      <c r="C19" s="43">
        <v>158599</v>
      </c>
      <c r="D19" s="45"/>
      <c r="E19" s="44">
        <v>0</v>
      </c>
      <c r="F19" s="45"/>
      <c r="G19" s="43">
        <f t="shared" si="1"/>
        <v>158599</v>
      </c>
      <c r="H19" s="43"/>
      <c r="I19" s="44">
        <v>158599</v>
      </c>
      <c r="J19" s="43"/>
      <c r="K19" s="44">
        <f t="shared" si="0"/>
        <v>0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</row>
    <row r="20" spans="1:241" s="39" customFormat="1" ht="12.75" x14ac:dyDescent="0.2">
      <c r="A20" s="33" t="s">
        <v>212</v>
      </c>
      <c r="B20" s="34"/>
      <c r="C20" s="43">
        <v>20319751</v>
      </c>
      <c r="D20" s="45"/>
      <c r="E20" s="44">
        <v>0</v>
      </c>
      <c r="F20" s="45"/>
      <c r="G20" s="43">
        <f t="shared" si="1"/>
        <v>20319751</v>
      </c>
      <c r="H20" s="43"/>
      <c r="I20" s="44">
        <v>2719917</v>
      </c>
      <c r="J20" s="43"/>
      <c r="K20" s="44">
        <f t="shared" si="0"/>
        <v>17599834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</row>
    <row r="21" spans="1:241" s="39" customFormat="1" ht="12.75" x14ac:dyDescent="0.2">
      <c r="A21" s="33" t="s">
        <v>12</v>
      </c>
      <c r="B21" s="34" t="s">
        <v>4</v>
      </c>
      <c r="C21" s="43">
        <v>1145468</v>
      </c>
      <c r="D21" s="45"/>
      <c r="E21" s="44">
        <v>0</v>
      </c>
      <c r="F21" s="45"/>
      <c r="G21" s="43">
        <f t="shared" si="1"/>
        <v>1145468</v>
      </c>
      <c r="H21" s="43"/>
      <c r="I21" s="44">
        <v>1058897</v>
      </c>
      <c r="J21" s="43"/>
      <c r="K21" s="44">
        <f t="shared" si="0"/>
        <v>86571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</row>
    <row r="22" spans="1:241" s="39" customFormat="1" ht="12.75" x14ac:dyDescent="0.2">
      <c r="A22" s="33" t="s">
        <v>157</v>
      </c>
      <c r="B22" s="33"/>
      <c r="C22" s="43">
        <v>200973</v>
      </c>
      <c r="D22" s="45"/>
      <c r="E22" s="44">
        <v>0</v>
      </c>
      <c r="F22" s="45"/>
      <c r="G22" s="43">
        <f t="shared" si="1"/>
        <v>200973</v>
      </c>
      <c r="H22" s="43"/>
      <c r="I22" s="44">
        <v>200973</v>
      </c>
      <c r="J22" s="43"/>
      <c r="K22" s="44">
        <f t="shared" si="0"/>
        <v>0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</row>
    <row r="23" spans="1:241" s="39" customFormat="1" ht="12.75" x14ac:dyDescent="0.2">
      <c r="A23" s="33" t="s">
        <v>14</v>
      </c>
      <c r="B23" s="34" t="s">
        <v>4</v>
      </c>
      <c r="C23" s="43">
        <v>522242</v>
      </c>
      <c r="D23" s="45"/>
      <c r="E23" s="44">
        <v>0</v>
      </c>
      <c r="F23" s="45"/>
      <c r="G23" s="43">
        <f t="shared" si="1"/>
        <v>522242</v>
      </c>
      <c r="H23" s="43"/>
      <c r="I23" s="44">
        <v>501101</v>
      </c>
      <c r="J23" s="43"/>
      <c r="K23" s="44">
        <f t="shared" ref="K23:K80" si="2">G23-I23</f>
        <v>21141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</row>
    <row r="24" spans="1:241" s="39" customFormat="1" ht="12.75" x14ac:dyDescent="0.2">
      <c r="A24" s="33" t="s">
        <v>15</v>
      </c>
      <c r="B24" s="34" t="s">
        <v>4</v>
      </c>
      <c r="C24" s="43">
        <v>352612</v>
      </c>
      <c r="D24" s="45"/>
      <c r="E24" s="44">
        <v>0</v>
      </c>
      <c r="F24" s="45"/>
      <c r="G24" s="43">
        <f t="shared" si="1"/>
        <v>352612</v>
      </c>
      <c r="H24" s="43"/>
      <c r="I24" s="44">
        <v>352612</v>
      </c>
      <c r="J24" s="43"/>
      <c r="K24" s="44">
        <f t="shared" si="2"/>
        <v>0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</row>
    <row r="25" spans="1:241" s="39" customFormat="1" ht="12.75" x14ac:dyDescent="0.2">
      <c r="A25" s="33" t="s">
        <v>168</v>
      </c>
      <c r="B25" s="34"/>
      <c r="C25" s="43">
        <v>189180</v>
      </c>
      <c r="D25" s="45"/>
      <c r="E25" s="44">
        <v>0</v>
      </c>
      <c r="F25" s="45"/>
      <c r="G25" s="43">
        <f t="shared" si="1"/>
        <v>189180</v>
      </c>
      <c r="H25" s="43"/>
      <c r="I25" s="44">
        <v>189180</v>
      </c>
      <c r="J25" s="43"/>
      <c r="K25" s="44">
        <f>G25-I25</f>
        <v>0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</row>
    <row r="26" spans="1:241" s="39" customFormat="1" ht="12.75" x14ac:dyDescent="0.2">
      <c r="A26" s="33" t="s">
        <v>188</v>
      </c>
      <c r="B26" s="34"/>
      <c r="C26" s="43">
        <v>8481318</v>
      </c>
      <c r="D26" s="45"/>
      <c r="E26" s="44">
        <v>0</v>
      </c>
      <c r="F26" s="45"/>
      <c r="G26" s="43">
        <f t="shared" si="1"/>
        <v>8481318</v>
      </c>
      <c r="H26" s="43"/>
      <c r="I26" s="44">
        <v>1482325</v>
      </c>
      <c r="J26" s="43"/>
      <c r="K26" s="44">
        <f>G26-I26</f>
        <v>6998993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</row>
    <row r="27" spans="1:241" s="39" customFormat="1" ht="12.75" x14ac:dyDescent="0.2">
      <c r="A27" s="33" t="s">
        <v>16</v>
      </c>
      <c r="B27" s="34" t="s">
        <v>4</v>
      </c>
      <c r="C27" s="43">
        <v>13089</v>
      </c>
      <c r="D27" s="45"/>
      <c r="E27" s="44">
        <v>0</v>
      </c>
      <c r="F27" s="45"/>
      <c r="G27" s="43">
        <f t="shared" si="1"/>
        <v>13089</v>
      </c>
      <c r="H27" s="43"/>
      <c r="I27" s="44">
        <v>13089</v>
      </c>
      <c r="J27" s="43"/>
      <c r="K27" s="44">
        <f t="shared" si="2"/>
        <v>0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</row>
    <row r="28" spans="1:241" s="39" customFormat="1" ht="12.75" x14ac:dyDescent="0.2">
      <c r="A28" s="33" t="s">
        <v>17</v>
      </c>
      <c r="B28" s="34" t="s">
        <v>4</v>
      </c>
      <c r="C28" s="43">
        <v>424080</v>
      </c>
      <c r="D28" s="45"/>
      <c r="E28" s="44">
        <v>0</v>
      </c>
      <c r="F28" s="45"/>
      <c r="G28" s="43">
        <f t="shared" si="1"/>
        <v>424080</v>
      </c>
      <c r="H28" s="43"/>
      <c r="I28" s="44">
        <v>333414</v>
      </c>
      <c r="J28" s="43"/>
      <c r="K28" s="44">
        <f t="shared" si="2"/>
        <v>90666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</row>
    <row r="29" spans="1:241" s="39" customFormat="1" ht="12.75" x14ac:dyDescent="0.2">
      <c r="A29" s="33" t="s">
        <v>18</v>
      </c>
      <c r="B29" s="34" t="s">
        <v>4</v>
      </c>
      <c r="C29" s="43">
        <v>2872269</v>
      </c>
      <c r="D29" s="45"/>
      <c r="E29" s="44">
        <v>0</v>
      </c>
      <c r="F29" s="45"/>
      <c r="G29" s="43">
        <f t="shared" si="1"/>
        <v>2872269</v>
      </c>
      <c r="H29" s="43"/>
      <c r="I29" s="44">
        <v>2138417</v>
      </c>
      <c r="J29" s="43"/>
      <c r="K29" s="44">
        <f t="shared" si="2"/>
        <v>733852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</row>
    <row r="30" spans="1:241" s="39" customFormat="1" ht="12.75" x14ac:dyDescent="0.2">
      <c r="A30" s="33" t="s">
        <v>162</v>
      </c>
      <c r="B30" s="34"/>
      <c r="C30" s="43">
        <v>51737555</v>
      </c>
      <c r="D30" s="45"/>
      <c r="E30" s="44">
        <v>0</v>
      </c>
      <c r="F30" s="45"/>
      <c r="G30" s="43">
        <f t="shared" si="1"/>
        <v>51737555</v>
      </c>
      <c r="H30" s="43"/>
      <c r="I30" s="44">
        <v>9271293</v>
      </c>
      <c r="J30" s="43"/>
      <c r="K30" s="44">
        <f t="shared" si="2"/>
        <v>42466262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</row>
    <row r="31" spans="1:241" s="39" customFormat="1" ht="12.75" x14ac:dyDescent="0.2">
      <c r="A31" s="33" t="s">
        <v>19</v>
      </c>
      <c r="B31" s="34" t="s">
        <v>4</v>
      </c>
      <c r="C31" s="43">
        <v>54577</v>
      </c>
      <c r="D31" s="45"/>
      <c r="E31" s="44">
        <v>0</v>
      </c>
      <c r="F31" s="45"/>
      <c r="G31" s="43">
        <f t="shared" si="1"/>
        <v>54577</v>
      </c>
      <c r="H31" s="43"/>
      <c r="I31" s="44">
        <v>54577</v>
      </c>
      <c r="J31" s="43"/>
      <c r="K31" s="44">
        <f t="shared" si="2"/>
        <v>0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</row>
    <row r="32" spans="1:241" s="39" customFormat="1" ht="12.75" x14ac:dyDescent="0.2">
      <c r="A32" s="33" t="s">
        <v>145</v>
      </c>
      <c r="B32" s="34" t="s">
        <v>4</v>
      </c>
      <c r="C32" s="43">
        <v>28215590</v>
      </c>
      <c r="D32" s="36"/>
      <c r="E32" s="44">
        <v>0</v>
      </c>
      <c r="F32" s="36"/>
      <c r="G32" s="43">
        <f t="shared" si="1"/>
        <v>28215590</v>
      </c>
      <c r="H32" s="43"/>
      <c r="I32" s="44">
        <v>19037589</v>
      </c>
      <c r="J32" s="43"/>
      <c r="K32" s="44">
        <f t="shared" si="2"/>
        <v>9178001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</row>
    <row r="33" spans="1:241" s="39" customFormat="1" ht="12.75" x14ac:dyDescent="0.2">
      <c r="A33" s="33" t="s">
        <v>20</v>
      </c>
      <c r="B33" s="34" t="s">
        <v>4</v>
      </c>
      <c r="C33" s="43">
        <v>8810708</v>
      </c>
      <c r="D33" s="45"/>
      <c r="E33" s="44">
        <v>0</v>
      </c>
      <c r="F33" s="45"/>
      <c r="G33" s="43">
        <f t="shared" si="1"/>
        <v>8810708</v>
      </c>
      <c r="H33" s="43"/>
      <c r="I33" s="44">
        <v>6384184</v>
      </c>
      <c r="J33" s="43"/>
      <c r="K33" s="44">
        <f t="shared" si="2"/>
        <v>2426524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</row>
    <row r="34" spans="1:241" s="39" customFormat="1" ht="12.75" x14ac:dyDescent="0.2">
      <c r="A34" s="33" t="s">
        <v>101</v>
      </c>
      <c r="B34" s="34" t="s">
        <v>4</v>
      </c>
      <c r="C34" s="44">
        <v>3158951</v>
      </c>
      <c r="D34" s="36"/>
      <c r="E34" s="44">
        <v>0</v>
      </c>
      <c r="F34" s="36"/>
      <c r="G34" s="43">
        <f t="shared" si="1"/>
        <v>3158951</v>
      </c>
      <c r="H34" s="43"/>
      <c r="I34" s="44">
        <v>1183431</v>
      </c>
      <c r="J34" s="43"/>
      <c r="K34" s="44">
        <f>G34-I34</f>
        <v>1975520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</row>
    <row r="35" spans="1:241" s="39" customFormat="1" ht="12.75" x14ac:dyDescent="0.2">
      <c r="A35" s="33" t="s">
        <v>22</v>
      </c>
      <c r="B35" s="34" t="s">
        <v>4</v>
      </c>
      <c r="C35" s="43">
        <v>41289005</v>
      </c>
      <c r="D35" s="36"/>
      <c r="E35" s="44">
        <v>0</v>
      </c>
      <c r="F35" s="45"/>
      <c r="G35" s="43">
        <f t="shared" si="1"/>
        <v>41289005</v>
      </c>
      <c r="H35" s="43"/>
      <c r="I35" s="44">
        <v>15349894</v>
      </c>
      <c r="J35" s="43"/>
      <c r="K35" s="44">
        <f t="shared" si="2"/>
        <v>25939111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</row>
    <row r="36" spans="1:241" s="39" customFormat="1" ht="12.75" x14ac:dyDescent="0.2">
      <c r="A36" s="33" t="s">
        <v>21</v>
      </c>
      <c r="B36" s="34" t="s">
        <v>4</v>
      </c>
      <c r="C36" s="43">
        <v>8695924</v>
      </c>
      <c r="D36" s="45"/>
      <c r="E36" s="44">
        <v>0</v>
      </c>
      <c r="F36" s="45"/>
      <c r="G36" s="43">
        <f t="shared" si="1"/>
        <v>8695924</v>
      </c>
      <c r="H36" s="43"/>
      <c r="I36" s="44">
        <v>8352386</v>
      </c>
      <c r="J36" s="43"/>
      <c r="K36" s="44">
        <f>G36-I36</f>
        <v>343538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</row>
    <row r="37" spans="1:241" s="39" customFormat="1" ht="12.75" x14ac:dyDescent="0.2">
      <c r="A37" s="33" t="s">
        <v>179</v>
      </c>
      <c r="B37" s="34" t="s">
        <v>4</v>
      </c>
      <c r="C37" s="43">
        <v>1368849</v>
      </c>
      <c r="D37" s="36"/>
      <c r="E37" s="44">
        <v>0</v>
      </c>
      <c r="F37" s="45"/>
      <c r="G37" s="43">
        <f t="shared" si="1"/>
        <v>1368849</v>
      </c>
      <c r="H37" s="43"/>
      <c r="I37" s="44">
        <v>1365423</v>
      </c>
      <c r="J37" s="43"/>
      <c r="K37" s="44">
        <f>G37-I37</f>
        <v>3426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</row>
    <row r="38" spans="1:241" s="39" customFormat="1" ht="12.75" x14ac:dyDescent="0.2">
      <c r="A38" s="33" t="s">
        <v>164</v>
      </c>
      <c r="B38" s="34"/>
      <c r="C38" s="43">
        <v>425792</v>
      </c>
      <c r="D38" s="45"/>
      <c r="E38" s="44">
        <v>0</v>
      </c>
      <c r="F38" s="45"/>
      <c r="G38" s="43">
        <f t="shared" si="1"/>
        <v>425792</v>
      </c>
      <c r="H38" s="43"/>
      <c r="I38" s="44">
        <v>277850</v>
      </c>
      <c r="J38" s="43"/>
      <c r="K38" s="44">
        <f>G38-I38</f>
        <v>147942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</row>
    <row r="39" spans="1:241" s="39" customFormat="1" ht="12.75" x14ac:dyDescent="0.2">
      <c r="A39" s="33" t="s">
        <v>23</v>
      </c>
      <c r="B39" s="34" t="s">
        <v>4</v>
      </c>
      <c r="C39" s="43">
        <v>124666</v>
      </c>
      <c r="D39" s="45"/>
      <c r="E39" s="44">
        <v>0</v>
      </c>
      <c r="F39" s="45"/>
      <c r="G39" s="43">
        <f t="shared" si="1"/>
        <v>124666</v>
      </c>
      <c r="H39" s="43"/>
      <c r="I39" s="44">
        <v>124666</v>
      </c>
      <c r="J39" s="43"/>
      <c r="K39" s="44">
        <f t="shared" si="2"/>
        <v>0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</row>
    <row r="40" spans="1:241" s="39" customFormat="1" ht="12.75" x14ac:dyDescent="0.2">
      <c r="A40" s="33" t="s">
        <v>24</v>
      </c>
      <c r="B40" s="34" t="s">
        <v>4</v>
      </c>
      <c r="C40" s="43">
        <v>77596</v>
      </c>
      <c r="D40" s="45"/>
      <c r="E40" s="44">
        <v>0</v>
      </c>
      <c r="F40" s="45"/>
      <c r="G40" s="43">
        <f t="shared" si="1"/>
        <v>77596</v>
      </c>
      <c r="H40" s="43"/>
      <c r="I40" s="44">
        <v>77596</v>
      </c>
      <c r="J40" s="43"/>
      <c r="K40" s="44">
        <f t="shared" si="2"/>
        <v>0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</row>
    <row r="41" spans="1:241" s="39" customFormat="1" ht="12.75" x14ac:dyDescent="0.2">
      <c r="A41" s="33" t="s">
        <v>25</v>
      </c>
      <c r="B41" s="34" t="s">
        <v>4</v>
      </c>
      <c r="C41" s="43">
        <v>325694</v>
      </c>
      <c r="D41" s="45"/>
      <c r="E41" s="44">
        <v>0</v>
      </c>
      <c r="F41" s="45"/>
      <c r="G41" s="43">
        <f t="shared" si="1"/>
        <v>325694</v>
      </c>
      <c r="H41" s="43"/>
      <c r="I41" s="44">
        <v>325694</v>
      </c>
      <c r="J41" s="43"/>
      <c r="K41" s="44">
        <f t="shared" si="2"/>
        <v>0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</row>
    <row r="42" spans="1:241" s="39" customFormat="1" ht="12.75" x14ac:dyDescent="0.2">
      <c r="A42" s="33" t="s">
        <v>26</v>
      </c>
      <c r="B42" s="34" t="s">
        <v>4</v>
      </c>
      <c r="C42" s="43">
        <v>239921</v>
      </c>
      <c r="D42" s="45"/>
      <c r="E42" s="44">
        <v>0</v>
      </c>
      <c r="F42" s="45"/>
      <c r="G42" s="43">
        <f t="shared" si="1"/>
        <v>239921</v>
      </c>
      <c r="H42" s="43"/>
      <c r="I42" s="44">
        <v>195572</v>
      </c>
      <c r="J42" s="43"/>
      <c r="K42" s="44">
        <f t="shared" si="2"/>
        <v>44349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</row>
    <row r="43" spans="1:241" s="39" customFormat="1" ht="12.75" x14ac:dyDescent="0.2">
      <c r="A43" s="33" t="s">
        <v>27</v>
      </c>
      <c r="B43" s="34" t="s">
        <v>4</v>
      </c>
      <c r="C43" s="43">
        <v>855678</v>
      </c>
      <c r="D43" s="45"/>
      <c r="E43" s="44">
        <v>0</v>
      </c>
      <c r="F43" s="45"/>
      <c r="G43" s="43">
        <f t="shared" si="1"/>
        <v>855678</v>
      </c>
      <c r="H43" s="43"/>
      <c r="I43" s="44">
        <v>577572</v>
      </c>
      <c r="J43" s="43"/>
      <c r="K43" s="44">
        <f t="shared" si="2"/>
        <v>278106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</row>
    <row r="44" spans="1:241" s="39" customFormat="1" ht="12.75" x14ac:dyDescent="0.2">
      <c r="A44" s="33" t="s">
        <v>28</v>
      </c>
      <c r="B44" s="34" t="s">
        <v>4</v>
      </c>
      <c r="C44" s="43">
        <v>782044</v>
      </c>
      <c r="D44" s="45"/>
      <c r="E44" s="44">
        <v>0</v>
      </c>
      <c r="F44" s="45"/>
      <c r="G44" s="43">
        <f t="shared" si="1"/>
        <v>782044</v>
      </c>
      <c r="H44" s="43"/>
      <c r="I44" s="44">
        <v>724064</v>
      </c>
      <c r="J44" s="43"/>
      <c r="K44" s="44">
        <f t="shared" si="2"/>
        <v>57980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</row>
    <row r="45" spans="1:241" s="39" customFormat="1" ht="12.75" x14ac:dyDescent="0.2">
      <c r="A45" s="33" t="s">
        <v>29</v>
      </c>
      <c r="B45" s="34" t="s">
        <v>4</v>
      </c>
      <c r="C45" s="43">
        <v>367104</v>
      </c>
      <c r="D45" s="45"/>
      <c r="E45" s="44">
        <v>0</v>
      </c>
      <c r="F45" s="45"/>
      <c r="G45" s="43">
        <f t="shared" si="1"/>
        <v>367104</v>
      </c>
      <c r="H45" s="43"/>
      <c r="I45" s="44">
        <v>361289</v>
      </c>
      <c r="J45" s="43"/>
      <c r="K45" s="44">
        <f t="shared" si="2"/>
        <v>5815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</row>
    <row r="46" spans="1:241" s="39" customFormat="1" ht="12.75" x14ac:dyDescent="0.2">
      <c r="A46" s="33" t="s">
        <v>180</v>
      </c>
      <c r="B46" s="34" t="s">
        <v>4</v>
      </c>
      <c r="C46" s="43">
        <v>588507</v>
      </c>
      <c r="D46" s="45"/>
      <c r="E46" s="44">
        <v>65571</v>
      </c>
      <c r="F46" s="45"/>
      <c r="G46" s="43">
        <f t="shared" si="1"/>
        <v>654078</v>
      </c>
      <c r="H46" s="43"/>
      <c r="I46" s="44">
        <v>121746</v>
      </c>
      <c r="J46" s="43"/>
      <c r="K46" s="44">
        <f t="shared" si="2"/>
        <v>532332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</row>
    <row r="47" spans="1:241" s="39" customFormat="1" ht="12.75" x14ac:dyDescent="0.2">
      <c r="A47" s="33" t="s">
        <v>189</v>
      </c>
      <c r="B47" s="34"/>
      <c r="C47" s="43">
        <v>7267384</v>
      </c>
      <c r="D47" s="45"/>
      <c r="E47" s="44">
        <v>529199</v>
      </c>
      <c r="F47" s="45"/>
      <c r="G47" s="43">
        <f t="shared" si="1"/>
        <v>7796583</v>
      </c>
      <c r="H47" s="43"/>
      <c r="I47" s="44">
        <v>6545638</v>
      </c>
      <c r="J47" s="43"/>
      <c r="K47" s="44">
        <f>G47-I47</f>
        <v>1250945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</row>
    <row r="48" spans="1:241" s="39" customFormat="1" ht="12.75" x14ac:dyDescent="0.2">
      <c r="A48" s="33" t="s">
        <v>30</v>
      </c>
      <c r="B48" s="34" t="s">
        <v>4</v>
      </c>
      <c r="C48" s="43">
        <v>514278</v>
      </c>
      <c r="D48" s="45"/>
      <c r="E48" s="44">
        <v>0</v>
      </c>
      <c r="F48" s="45"/>
      <c r="G48" s="43">
        <f t="shared" si="1"/>
        <v>514278</v>
      </c>
      <c r="H48" s="43"/>
      <c r="I48" s="44">
        <v>214680</v>
      </c>
      <c r="J48" s="43"/>
      <c r="K48" s="44">
        <f t="shared" si="2"/>
        <v>299598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</row>
    <row r="49" spans="1:241" s="39" customFormat="1" ht="12.75" x14ac:dyDescent="0.2">
      <c r="A49" s="33" t="s">
        <v>31</v>
      </c>
      <c r="B49" s="34" t="s">
        <v>4</v>
      </c>
      <c r="C49" s="43">
        <v>752790</v>
      </c>
      <c r="D49" s="45"/>
      <c r="E49" s="44">
        <v>0</v>
      </c>
      <c r="F49" s="45"/>
      <c r="G49" s="43">
        <f t="shared" si="1"/>
        <v>752790</v>
      </c>
      <c r="H49" s="43"/>
      <c r="I49" s="44">
        <v>621219</v>
      </c>
      <c r="J49" s="43"/>
      <c r="K49" s="44">
        <f t="shared" si="2"/>
        <v>131571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</row>
    <row r="50" spans="1:241" s="39" customFormat="1" ht="12.75" x14ac:dyDescent="0.2">
      <c r="A50" s="33" t="s">
        <v>170</v>
      </c>
      <c r="B50" s="34"/>
      <c r="C50" s="43">
        <v>28800</v>
      </c>
      <c r="D50" s="45"/>
      <c r="E50" s="44">
        <v>0</v>
      </c>
      <c r="F50" s="45"/>
      <c r="G50" s="43">
        <f t="shared" si="1"/>
        <v>28800</v>
      </c>
      <c r="H50" s="43"/>
      <c r="I50" s="44">
        <v>26640</v>
      </c>
      <c r="J50" s="43"/>
      <c r="K50" s="44">
        <f>G50-I50</f>
        <v>2160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</row>
    <row r="51" spans="1:241" s="39" customFormat="1" ht="12.75" x14ac:dyDescent="0.2">
      <c r="A51" s="33" t="s">
        <v>169</v>
      </c>
      <c r="B51" s="34"/>
      <c r="C51" s="43">
        <v>28028</v>
      </c>
      <c r="D51" s="45"/>
      <c r="E51" s="44">
        <v>0</v>
      </c>
      <c r="F51" s="45"/>
      <c r="G51" s="43">
        <f t="shared" si="1"/>
        <v>28028</v>
      </c>
      <c r="H51" s="43"/>
      <c r="I51" s="44">
        <v>28028</v>
      </c>
      <c r="J51" s="43"/>
      <c r="K51" s="44">
        <f t="shared" si="2"/>
        <v>0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</row>
    <row r="52" spans="1:241" s="39" customFormat="1" ht="12.75" x14ac:dyDescent="0.2">
      <c r="A52" s="33" t="s">
        <v>150</v>
      </c>
      <c r="B52" s="34" t="s">
        <v>4</v>
      </c>
      <c r="C52" s="43">
        <v>2407445</v>
      </c>
      <c r="D52" s="45"/>
      <c r="E52" s="44">
        <v>0</v>
      </c>
      <c r="F52" s="45"/>
      <c r="G52" s="43">
        <f t="shared" si="1"/>
        <v>2407445</v>
      </c>
      <c r="H52" s="43"/>
      <c r="I52" s="44">
        <v>2345090</v>
      </c>
      <c r="J52" s="43"/>
      <c r="K52" s="44">
        <f>G52-I52</f>
        <v>62355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</row>
    <row r="53" spans="1:241" s="39" customFormat="1" ht="12.75" x14ac:dyDescent="0.2">
      <c r="A53" s="33" t="s">
        <v>32</v>
      </c>
      <c r="B53" s="34" t="s">
        <v>4</v>
      </c>
      <c r="C53" s="43">
        <v>1706215</v>
      </c>
      <c r="D53" s="36"/>
      <c r="E53" s="44">
        <v>0</v>
      </c>
      <c r="F53" s="36"/>
      <c r="G53" s="43">
        <f t="shared" si="1"/>
        <v>1706215</v>
      </c>
      <c r="H53" s="43"/>
      <c r="I53" s="44">
        <v>1547863</v>
      </c>
      <c r="J53" s="43"/>
      <c r="K53" s="44">
        <f t="shared" si="2"/>
        <v>158352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</row>
    <row r="54" spans="1:241" s="39" customFormat="1" ht="12.75" x14ac:dyDescent="0.2">
      <c r="A54" s="33" t="s">
        <v>190</v>
      </c>
      <c r="B54" s="34" t="s">
        <v>4</v>
      </c>
      <c r="C54" s="43">
        <v>148473</v>
      </c>
      <c r="D54" s="45"/>
      <c r="E54" s="44">
        <v>0</v>
      </c>
      <c r="F54" s="45"/>
      <c r="G54" s="43">
        <f t="shared" si="1"/>
        <v>148473</v>
      </c>
      <c r="H54" s="43"/>
      <c r="I54" s="44">
        <v>124865</v>
      </c>
      <c r="J54" s="43"/>
      <c r="K54" s="44">
        <f>G54-I54</f>
        <v>23608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</row>
    <row r="55" spans="1:241" s="39" customFormat="1" ht="12.75" x14ac:dyDescent="0.2">
      <c r="A55" s="33" t="s">
        <v>191</v>
      </c>
      <c r="B55" s="34" t="s">
        <v>4</v>
      </c>
      <c r="C55" s="43">
        <v>26336662</v>
      </c>
      <c r="D55" s="45"/>
      <c r="E55" s="44">
        <v>0</v>
      </c>
      <c r="F55" s="45"/>
      <c r="G55" s="43">
        <f t="shared" si="1"/>
        <v>26336662</v>
      </c>
      <c r="H55" s="43"/>
      <c r="I55" s="44">
        <v>10426350</v>
      </c>
      <c r="J55" s="43"/>
      <c r="K55" s="44">
        <f>G55-I55</f>
        <v>15910312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</row>
    <row r="56" spans="1:241" s="39" customFormat="1" ht="12.75" x14ac:dyDescent="0.2">
      <c r="A56" s="33" t="s">
        <v>152</v>
      </c>
      <c r="B56" s="34"/>
      <c r="C56" s="43">
        <v>6758245</v>
      </c>
      <c r="D56" s="36"/>
      <c r="E56" s="44">
        <v>0</v>
      </c>
      <c r="F56" s="36"/>
      <c r="G56" s="43">
        <f t="shared" si="1"/>
        <v>6758245</v>
      </c>
      <c r="H56" s="43"/>
      <c r="I56" s="44">
        <v>2386128</v>
      </c>
      <c r="J56" s="43"/>
      <c r="K56" s="44">
        <f t="shared" si="2"/>
        <v>4372117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</row>
    <row r="57" spans="1:241" s="39" customFormat="1" ht="12.75" x14ac:dyDescent="0.2">
      <c r="A57" s="33" t="s">
        <v>192</v>
      </c>
      <c r="B57" s="34"/>
      <c r="C57" s="43">
        <v>3747072</v>
      </c>
      <c r="D57" s="36"/>
      <c r="E57" s="44">
        <v>0</v>
      </c>
      <c r="F57" s="36"/>
      <c r="G57" s="43">
        <f t="shared" si="1"/>
        <v>3747072</v>
      </c>
      <c r="H57" s="43"/>
      <c r="I57" s="44">
        <v>1805152</v>
      </c>
      <c r="J57" s="43"/>
      <c r="K57" s="44">
        <f t="shared" si="2"/>
        <v>1941920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</row>
    <row r="58" spans="1:241" s="39" customFormat="1" ht="12.75" x14ac:dyDescent="0.2">
      <c r="A58" s="33" t="s">
        <v>33</v>
      </c>
      <c r="B58" s="34" t="s">
        <v>4</v>
      </c>
      <c r="C58" s="43">
        <v>1929626</v>
      </c>
      <c r="D58" s="36"/>
      <c r="E58" s="44">
        <v>0</v>
      </c>
      <c r="F58" s="46"/>
      <c r="G58" s="43">
        <f t="shared" si="1"/>
        <v>1929626</v>
      </c>
      <c r="H58" s="43"/>
      <c r="I58" s="44">
        <v>792803</v>
      </c>
      <c r="J58" s="43"/>
      <c r="K58" s="44">
        <f t="shared" si="2"/>
        <v>1136823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</row>
    <row r="59" spans="1:241" s="39" customFormat="1" ht="12.75" x14ac:dyDescent="0.2">
      <c r="A59" s="33" t="s">
        <v>34</v>
      </c>
      <c r="B59" s="34" t="s">
        <v>4</v>
      </c>
      <c r="C59" s="43">
        <v>15911</v>
      </c>
      <c r="D59" s="45"/>
      <c r="E59" s="44">
        <v>0</v>
      </c>
      <c r="F59" s="45"/>
      <c r="G59" s="43">
        <f t="shared" si="1"/>
        <v>15911</v>
      </c>
      <c r="H59" s="43"/>
      <c r="I59" s="44">
        <v>15911</v>
      </c>
      <c r="J59" s="43"/>
      <c r="K59" s="44">
        <f t="shared" si="2"/>
        <v>0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</row>
    <row r="60" spans="1:241" s="39" customFormat="1" ht="12.75" x14ac:dyDescent="0.2">
      <c r="A60" s="33" t="s">
        <v>193</v>
      </c>
      <c r="B60" s="34" t="s">
        <v>4</v>
      </c>
      <c r="C60" s="43">
        <v>145002</v>
      </c>
      <c r="D60" s="45"/>
      <c r="E60" s="44">
        <v>0</v>
      </c>
      <c r="F60" s="45"/>
      <c r="G60" s="43">
        <f t="shared" si="1"/>
        <v>145002</v>
      </c>
      <c r="H60" s="43"/>
      <c r="I60" s="44">
        <v>108751</v>
      </c>
      <c r="J60" s="43"/>
      <c r="K60" s="44">
        <f>G60-I60</f>
        <v>36251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</row>
    <row r="61" spans="1:241" s="39" customFormat="1" ht="12.75" x14ac:dyDescent="0.2">
      <c r="A61" s="33" t="s">
        <v>219</v>
      </c>
      <c r="B61" s="34"/>
      <c r="C61" s="43">
        <v>437094</v>
      </c>
      <c r="D61" s="45"/>
      <c r="E61" s="44">
        <v>0</v>
      </c>
      <c r="F61" s="45"/>
      <c r="G61" s="43">
        <f t="shared" si="1"/>
        <v>437094</v>
      </c>
      <c r="H61" s="43"/>
      <c r="I61" s="44">
        <v>32783</v>
      </c>
      <c r="J61" s="43"/>
      <c r="K61" s="44">
        <f>G61-I61</f>
        <v>404311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</row>
    <row r="62" spans="1:241" s="39" customFormat="1" ht="12.75" x14ac:dyDescent="0.2">
      <c r="A62" s="33" t="s">
        <v>194</v>
      </c>
      <c r="B62" s="34" t="s">
        <v>4</v>
      </c>
      <c r="C62" s="43">
        <v>314748</v>
      </c>
      <c r="D62" s="45"/>
      <c r="E62" s="44">
        <v>0</v>
      </c>
      <c r="F62" s="45"/>
      <c r="G62" s="43">
        <f t="shared" si="1"/>
        <v>314748</v>
      </c>
      <c r="H62" s="43"/>
      <c r="I62" s="44">
        <v>177589</v>
      </c>
      <c r="J62" s="43"/>
      <c r="K62" s="44">
        <f>G62-I62</f>
        <v>137159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</row>
    <row r="63" spans="1:241" s="39" customFormat="1" ht="12.75" x14ac:dyDescent="0.2">
      <c r="A63" s="33" t="s">
        <v>36</v>
      </c>
      <c r="B63" s="34" t="s">
        <v>4</v>
      </c>
      <c r="C63" s="43"/>
      <c r="D63" s="45"/>
      <c r="E63" s="43"/>
      <c r="F63" s="45"/>
      <c r="G63" s="43"/>
      <c r="H63" s="43"/>
      <c r="I63" s="43"/>
      <c r="J63" s="43"/>
      <c r="K63" s="44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</row>
    <row r="64" spans="1:241" s="39" customFormat="1" ht="12.75" x14ac:dyDescent="0.2">
      <c r="A64" s="33" t="s">
        <v>140</v>
      </c>
      <c r="B64" s="34" t="s">
        <v>4</v>
      </c>
      <c r="C64" s="43">
        <v>594796</v>
      </c>
      <c r="D64" s="45"/>
      <c r="E64" s="44">
        <v>0</v>
      </c>
      <c r="F64" s="45"/>
      <c r="G64" s="43">
        <f t="shared" si="1"/>
        <v>594796</v>
      </c>
      <c r="H64" s="43"/>
      <c r="I64" s="44">
        <v>513016</v>
      </c>
      <c r="J64" s="43"/>
      <c r="K64" s="44">
        <f t="shared" si="2"/>
        <v>81780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</row>
    <row r="65" spans="1:241" s="39" customFormat="1" ht="12.75" x14ac:dyDescent="0.2">
      <c r="A65" s="33" t="s">
        <v>139</v>
      </c>
      <c r="B65" s="34" t="s">
        <v>4</v>
      </c>
      <c r="C65" s="43">
        <v>1330028</v>
      </c>
      <c r="D65" s="45"/>
      <c r="E65" s="44">
        <v>0</v>
      </c>
      <c r="F65" s="45"/>
      <c r="G65" s="43">
        <f t="shared" si="1"/>
        <v>1330028</v>
      </c>
      <c r="H65" s="43"/>
      <c r="I65" s="44">
        <v>1000242</v>
      </c>
      <c r="J65" s="43"/>
      <c r="K65" s="44">
        <f t="shared" si="2"/>
        <v>329786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</row>
    <row r="66" spans="1:241" s="39" customFormat="1" ht="12.75" x14ac:dyDescent="0.2">
      <c r="A66" s="33" t="s">
        <v>38</v>
      </c>
      <c r="B66" s="34" t="s">
        <v>4</v>
      </c>
      <c r="C66" s="43">
        <v>414824</v>
      </c>
      <c r="D66" s="45"/>
      <c r="E66" s="44">
        <v>0</v>
      </c>
      <c r="F66" s="45"/>
      <c r="G66" s="43">
        <f t="shared" si="1"/>
        <v>414824</v>
      </c>
      <c r="H66" s="43"/>
      <c r="I66" s="44">
        <v>394414</v>
      </c>
      <c r="J66" s="43"/>
      <c r="K66" s="44">
        <f t="shared" si="2"/>
        <v>20410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</row>
    <row r="67" spans="1:241" s="39" customFormat="1" ht="12.75" x14ac:dyDescent="0.2">
      <c r="A67" s="33" t="s">
        <v>39</v>
      </c>
      <c r="B67" s="34" t="s">
        <v>4</v>
      </c>
      <c r="C67" s="43">
        <v>1127932</v>
      </c>
      <c r="D67" s="45"/>
      <c r="E67" s="44">
        <v>0</v>
      </c>
      <c r="F67" s="45"/>
      <c r="G67" s="43">
        <f t="shared" si="1"/>
        <v>1127932</v>
      </c>
      <c r="H67" s="43"/>
      <c r="I67" s="44">
        <v>1007058</v>
      </c>
      <c r="J67" s="43"/>
      <c r="K67" s="44">
        <f t="shared" si="2"/>
        <v>120874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</row>
    <row r="68" spans="1:241" s="39" customFormat="1" ht="12.75" x14ac:dyDescent="0.2">
      <c r="A68" s="33" t="s">
        <v>40</v>
      </c>
      <c r="B68" s="34" t="s">
        <v>4</v>
      </c>
      <c r="C68" s="43">
        <v>460393</v>
      </c>
      <c r="D68" s="45"/>
      <c r="E68" s="44">
        <v>0</v>
      </c>
      <c r="F68" s="45"/>
      <c r="G68" s="43">
        <f t="shared" si="1"/>
        <v>460393</v>
      </c>
      <c r="H68" s="43"/>
      <c r="I68" s="44">
        <v>434685</v>
      </c>
      <c r="J68" s="43"/>
      <c r="K68" s="44">
        <f t="shared" si="2"/>
        <v>25708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</row>
    <row r="69" spans="1:241" s="39" customFormat="1" ht="12.75" x14ac:dyDescent="0.2">
      <c r="A69" s="33" t="s">
        <v>195</v>
      </c>
      <c r="B69" s="34" t="s">
        <v>4</v>
      </c>
      <c r="C69" s="43">
        <v>9166851</v>
      </c>
      <c r="D69" s="45"/>
      <c r="E69" s="44">
        <v>0</v>
      </c>
      <c r="F69" s="45"/>
      <c r="G69" s="43">
        <f t="shared" si="1"/>
        <v>9166851</v>
      </c>
      <c r="H69" s="43"/>
      <c r="I69" s="44">
        <v>4843461</v>
      </c>
      <c r="J69" s="43"/>
      <c r="K69" s="44">
        <f>G69-I69</f>
        <v>4323390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</row>
    <row r="70" spans="1:241" s="39" customFormat="1" ht="12.75" x14ac:dyDescent="0.2">
      <c r="A70" s="33" t="s">
        <v>213</v>
      </c>
      <c r="B70" s="34"/>
      <c r="C70" s="43"/>
      <c r="D70" s="45"/>
      <c r="E70" s="44"/>
      <c r="F70" s="45"/>
      <c r="G70" s="43"/>
      <c r="H70" s="43"/>
      <c r="I70" s="44"/>
      <c r="J70" s="43"/>
      <c r="K70" s="44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</row>
    <row r="71" spans="1:241" s="39" customFormat="1" ht="12.75" x14ac:dyDescent="0.2">
      <c r="A71" s="33" t="s">
        <v>214</v>
      </c>
      <c r="B71" s="34"/>
      <c r="C71" s="43">
        <v>29878</v>
      </c>
      <c r="D71" s="45"/>
      <c r="E71" s="44">
        <v>0</v>
      </c>
      <c r="F71" s="45"/>
      <c r="G71" s="43">
        <f t="shared" si="1"/>
        <v>29878</v>
      </c>
      <c r="H71" s="43"/>
      <c r="I71" s="44">
        <v>0</v>
      </c>
      <c r="J71" s="43"/>
      <c r="K71" s="44">
        <f>G71-I71</f>
        <v>29878</v>
      </c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</row>
    <row r="72" spans="1:241" s="39" customFormat="1" ht="12.75" x14ac:dyDescent="0.2">
      <c r="A72" s="33" t="s">
        <v>139</v>
      </c>
      <c r="B72" s="34"/>
      <c r="C72" s="43">
        <v>420696</v>
      </c>
      <c r="D72" s="45"/>
      <c r="E72" s="44">
        <v>0</v>
      </c>
      <c r="F72" s="45"/>
      <c r="G72" s="43">
        <f t="shared" si="1"/>
        <v>420696</v>
      </c>
      <c r="H72" s="43"/>
      <c r="I72" s="44">
        <v>138366</v>
      </c>
      <c r="J72" s="43"/>
      <c r="K72" s="44">
        <f>G72-I72</f>
        <v>282330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</row>
    <row r="73" spans="1:241" s="39" customFormat="1" ht="12.75" x14ac:dyDescent="0.2">
      <c r="A73" s="33" t="s">
        <v>206</v>
      </c>
      <c r="B73" s="34"/>
      <c r="C73" s="43">
        <v>322049</v>
      </c>
      <c r="D73" s="45"/>
      <c r="E73" s="44">
        <v>0</v>
      </c>
      <c r="F73" s="45"/>
      <c r="G73" s="43">
        <f t="shared" si="1"/>
        <v>322049</v>
      </c>
      <c r="H73" s="43"/>
      <c r="I73" s="44">
        <v>56358</v>
      </c>
      <c r="J73" s="43"/>
      <c r="K73" s="44">
        <f>G73-I73</f>
        <v>265691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</row>
    <row r="74" spans="1:241" s="39" customFormat="1" ht="12.75" x14ac:dyDescent="0.2">
      <c r="A74" s="33" t="s">
        <v>41</v>
      </c>
      <c r="B74" s="34" t="s">
        <v>4</v>
      </c>
      <c r="C74" s="43">
        <v>46588</v>
      </c>
      <c r="D74" s="45"/>
      <c r="E74" s="44">
        <v>0</v>
      </c>
      <c r="F74" s="45"/>
      <c r="G74" s="43">
        <f t="shared" si="1"/>
        <v>46588</v>
      </c>
      <c r="H74" s="43"/>
      <c r="I74" s="44">
        <v>46588</v>
      </c>
      <c r="J74" s="43"/>
      <c r="K74" s="44">
        <f t="shared" si="2"/>
        <v>0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</row>
    <row r="75" spans="1:241" s="39" customFormat="1" ht="12.75" x14ac:dyDescent="0.2">
      <c r="A75" s="33" t="s">
        <v>42</v>
      </c>
      <c r="B75" s="34" t="s">
        <v>4</v>
      </c>
      <c r="C75" s="43">
        <v>530847</v>
      </c>
      <c r="D75" s="45"/>
      <c r="E75" s="44">
        <v>-386708</v>
      </c>
      <c r="F75" s="45"/>
      <c r="G75" s="43">
        <f t="shared" si="1"/>
        <v>144139</v>
      </c>
      <c r="H75" s="43"/>
      <c r="I75" s="44">
        <v>140601</v>
      </c>
      <c r="J75" s="43"/>
      <c r="K75" s="44">
        <f t="shared" si="2"/>
        <v>3538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</row>
    <row r="76" spans="1:241" s="39" customFormat="1" ht="12.75" x14ac:dyDescent="0.2">
      <c r="A76" s="33" t="s">
        <v>43</v>
      </c>
      <c r="B76" s="34" t="s">
        <v>4</v>
      </c>
      <c r="C76" s="43">
        <v>13941462</v>
      </c>
      <c r="D76" s="45"/>
      <c r="E76" s="44">
        <v>0</v>
      </c>
      <c r="F76" s="45"/>
      <c r="G76" s="43">
        <f t="shared" si="1"/>
        <v>13941462</v>
      </c>
      <c r="H76" s="43"/>
      <c r="I76" s="44">
        <v>6168177</v>
      </c>
      <c r="J76" s="43"/>
      <c r="K76" s="44">
        <f t="shared" si="2"/>
        <v>7773285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</row>
    <row r="77" spans="1:241" s="39" customFormat="1" ht="12.75" x14ac:dyDescent="0.2">
      <c r="A77" s="33" t="s">
        <v>44</v>
      </c>
      <c r="B77" s="34" t="s">
        <v>4</v>
      </c>
      <c r="C77" s="43">
        <v>6114507</v>
      </c>
      <c r="D77" s="45"/>
      <c r="E77" s="44">
        <v>0</v>
      </c>
      <c r="F77" s="45"/>
      <c r="G77" s="43">
        <f t="shared" si="1"/>
        <v>6114507</v>
      </c>
      <c r="H77" s="43"/>
      <c r="I77" s="44">
        <v>3458007</v>
      </c>
      <c r="J77" s="43"/>
      <c r="K77" s="44">
        <f t="shared" si="2"/>
        <v>2656500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</row>
    <row r="78" spans="1:241" s="39" customFormat="1" ht="12.75" x14ac:dyDescent="0.2">
      <c r="A78" s="33" t="s">
        <v>45</v>
      </c>
      <c r="B78" s="34"/>
      <c r="C78" s="43">
        <v>28601</v>
      </c>
      <c r="D78" s="45"/>
      <c r="E78" s="44">
        <v>0</v>
      </c>
      <c r="F78" s="45"/>
      <c r="G78" s="43">
        <f t="shared" ref="G78:G143" si="3">+C78+E78</f>
        <v>28601</v>
      </c>
      <c r="H78" s="43"/>
      <c r="I78" s="44">
        <v>28601</v>
      </c>
      <c r="J78" s="43"/>
      <c r="K78" s="44">
        <f t="shared" si="2"/>
        <v>0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</row>
    <row r="79" spans="1:241" s="39" customFormat="1" ht="12.75" x14ac:dyDescent="0.2">
      <c r="A79" s="33" t="s">
        <v>165</v>
      </c>
      <c r="B79" s="34" t="s">
        <v>4</v>
      </c>
      <c r="C79" s="43">
        <v>5178976</v>
      </c>
      <c r="D79" s="45"/>
      <c r="E79" s="44">
        <v>0</v>
      </c>
      <c r="F79" s="45"/>
      <c r="G79" s="43">
        <f t="shared" si="3"/>
        <v>5178976</v>
      </c>
      <c r="H79" s="43"/>
      <c r="I79" s="44">
        <v>4442172</v>
      </c>
      <c r="J79" s="43"/>
      <c r="K79" s="44">
        <f t="shared" si="2"/>
        <v>736804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</row>
    <row r="80" spans="1:241" s="39" customFormat="1" ht="12.75" x14ac:dyDescent="0.2">
      <c r="A80" s="33" t="s">
        <v>46</v>
      </c>
      <c r="B80" s="34"/>
      <c r="C80" s="43">
        <v>2597084</v>
      </c>
      <c r="D80" s="45"/>
      <c r="E80" s="44">
        <v>0</v>
      </c>
      <c r="F80" s="45"/>
      <c r="G80" s="43">
        <f t="shared" si="3"/>
        <v>2597084</v>
      </c>
      <c r="H80" s="43"/>
      <c r="I80" s="44">
        <v>740234</v>
      </c>
      <c r="J80" s="43"/>
      <c r="K80" s="44">
        <f t="shared" si="2"/>
        <v>1856850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</row>
    <row r="81" spans="1:241" s="39" customFormat="1" ht="12.75" x14ac:dyDescent="0.2">
      <c r="A81" s="33" t="s">
        <v>47</v>
      </c>
      <c r="B81" s="34" t="s">
        <v>4</v>
      </c>
      <c r="C81" s="43">
        <v>2999206</v>
      </c>
      <c r="D81" s="45"/>
      <c r="E81" s="44">
        <v>0</v>
      </c>
      <c r="F81" s="45"/>
      <c r="G81" s="43">
        <f t="shared" si="3"/>
        <v>2999206</v>
      </c>
      <c r="H81" s="43"/>
      <c r="I81" s="44">
        <v>1565629</v>
      </c>
      <c r="J81" s="43"/>
      <c r="K81" s="44">
        <f>G81-I81</f>
        <v>1433577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</row>
    <row r="82" spans="1:241" s="39" customFormat="1" ht="12.75" x14ac:dyDescent="0.2">
      <c r="A82" s="33" t="s">
        <v>48</v>
      </c>
      <c r="B82" s="34" t="s">
        <v>4</v>
      </c>
      <c r="C82" s="43">
        <v>9309693</v>
      </c>
      <c r="D82" s="45"/>
      <c r="E82" s="44">
        <v>0</v>
      </c>
      <c r="F82" s="45"/>
      <c r="G82" s="43">
        <f t="shared" si="3"/>
        <v>9309693</v>
      </c>
      <c r="H82" s="43"/>
      <c r="I82" s="44">
        <v>4128787</v>
      </c>
      <c r="J82" s="43"/>
      <c r="K82" s="44">
        <f>G82-I82</f>
        <v>5180906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</row>
    <row r="83" spans="1:241" s="39" customFormat="1" ht="12.75" x14ac:dyDescent="0.2">
      <c r="A83" s="33" t="s">
        <v>196</v>
      </c>
      <c r="B83" s="34" t="s">
        <v>4</v>
      </c>
      <c r="C83" s="43">
        <v>917413</v>
      </c>
      <c r="D83" s="45"/>
      <c r="E83" s="44">
        <v>0</v>
      </c>
      <c r="F83" s="45"/>
      <c r="G83" s="43">
        <f t="shared" si="3"/>
        <v>917413</v>
      </c>
      <c r="H83" s="43"/>
      <c r="I83" s="44">
        <v>917413</v>
      </c>
      <c r="J83" s="43"/>
      <c r="K83" s="44">
        <f>G83-I83</f>
        <v>0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</row>
    <row r="84" spans="1:241" s="39" customFormat="1" ht="12.75" x14ac:dyDescent="0.2">
      <c r="A84" s="33" t="s">
        <v>49</v>
      </c>
      <c r="B84" s="34" t="s">
        <v>4</v>
      </c>
      <c r="C84" s="43">
        <v>10961442</v>
      </c>
      <c r="D84" s="45"/>
      <c r="E84" s="44">
        <v>0</v>
      </c>
      <c r="F84" s="45"/>
      <c r="G84" s="43">
        <f t="shared" si="3"/>
        <v>10961442</v>
      </c>
      <c r="H84" s="43"/>
      <c r="I84" s="44">
        <v>8876914</v>
      </c>
      <c r="J84" s="43"/>
      <c r="K84" s="44">
        <f t="shared" ref="K84:K91" si="4">G84-I84</f>
        <v>2084528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</row>
    <row r="85" spans="1:241" s="39" customFormat="1" ht="12.75" x14ac:dyDescent="0.2">
      <c r="A85" s="33" t="s">
        <v>50</v>
      </c>
      <c r="B85" s="34" t="s">
        <v>4</v>
      </c>
      <c r="C85" s="43">
        <v>316600</v>
      </c>
      <c r="D85" s="45"/>
      <c r="E85" s="44">
        <v>0</v>
      </c>
      <c r="F85" s="45"/>
      <c r="G85" s="43">
        <f t="shared" si="3"/>
        <v>316600</v>
      </c>
      <c r="H85" s="43"/>
      <c r="I85" s="44">
        <v>284163</v>
      </c>
      <c r="J85" s="43"/>
      <c r="K85" s="44">
        <f t="shared" si="4"/>
        <v>32437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</row>
    <row r="86" spans="1:241" s="39" customFormat="1" ht="12.75" x14ac:dyDescent="0.2">
      <c r="A86" s="33" t="s">
        <v>51</v>
      </c>
      <c r="B86" s="34" t="s">
        <v>4</v>
      </c>
      <c r="C86" s="43">
        <v>230000</v>
      </c>
      <c r="D86" s="45"/>
      <c r="E86" s="44">
        <v>0</v>
      </c>
      <c r="F86" s="45"/>
      <c r="G86" s="43">
        <f t="shared" si="3"/>
        <v>230000</v>
      </c>
      <c r="H86" s="43"/>
      <c r="I86" s="44">
        <v>172500</v>
      </c>
      <c r="J86" s="43"/>
      <c r="K86" s="44">
        <f t="shared" si="4"/>
        <v>57500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</row>
    <row r="87" spans="1:241" s="39" customFormat="1" ht="12.75" x14ac:dyDescent="0.2">
      <c r="A87" s="33" t="s">
        <v>52</v>
      </c>
      <c r="B87" s="34" t="s">
        <v>4</v>
      </c>
      <c r="C87" s="43">
        <v>3848584</v>
      </c>
      <c r="D87" s="45"/>
      <c r="E87" s="44">
        <v>0</v>
      </c>
      <c r="F87" s="45"/>
      <c r="G87" s="43">
        <f t="shared" si="3"/>
        <v>3848584</v>
      </c>
      <c r="H87" s="43"/>
      <c r="I87" s="44">
        <v>2115234</v>
      </c>
      <c r="J87" s="43"/>
      <c r="K87" s="44">
        <f t="shared" si="4"/>
        <v>1733350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</row>
    <row r="88" spans="1:241" s="39" customFormat="1" ht="12.75" x14ac:dyDescent="0.2">
      <c r="A88" s="33" t="s">
        <v>166</v>
      </c>
      <c r="B88" s="34" t="s">
        <v>4</v>
      </c>
      <c r="C88" s="43">
        <v>4303819</v>
      </c>
      <c r="D88" s="45"/>
      <c r="E88" s="44">
        <v>0</v>
      </c>
      <c r="F88" s="45"/>
      <c r="G88" s="43">
        <f t="shared" si="3"/>
        <v>4303819</v>
      </c>
      <c r="H88" s="43"/>
      <c r="I88" s="44">
        <v>1628383</v>
      </c>
      <c r="J88" s="43"/>
      <c r="K88" s="44">
        <f>G88-I88</f>
        <v>2675436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</row>
    <row r="89" spans="1:241" s="39" customFormat="1" ht="12.75" x14ac:dyDescent="0.2">
      <c r="A89" s="33" t="s">
        <v>53</v>
      </c>
      <c r="B89" s="34" t="s">
        <v>4</v>
      </c>
      <c r="C89" s="43">
        <v>1402651</v>
      </c>
      <c r="D89" s="45"/>
      <c r="E89" s="44">
        <v>0</v>
      </c>
      <c r="F89" s="45"/>
      <c r="G89" s="43">
        <f t="shared" si="3"/>
        <v>1402651</v>
      </c>
      <c r="H89" s="43"/>
      <c r="I89" s="44">
        <v>1270255</v>
      </c>
      <c r="J89" s="43"/>
      <c r="K89" s="44">
        <f t="shared" si="4"/>
        <v>132396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</row>
    <row r="90" spans="1:241" s="39" customFormat="1" ht="12.75" x14ac:dyDescent="0.2">
      <c r="A90" s="33" t="s">
        <v>54</v>
      </c>
      <c r="B90" s="34" t="s">
        <v>4</v>
      </c>
      <c r="C90" s="43">
        <v>22804298</v>
      </c>
      <c r="D90" s="45"/>
      <c r="E90" s="43">
        <f>477290+50802</f>
        <v>528092</v>
      </c>
      <c r="F90" s="45"/>
      <c r="G90" s="43">
        <f t="shared" si="3"/>
        <v>23332390</v>
      </c>
      <c r="H90" s="43"/>
      <c r="I90" s="43">
        <v>10686293</v>
      </c>
      <c r="J90" s="43"/>
      <c r="K90" s="44">
        <f t="shared" si="4"/>
        <v>12646097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</row>
    <row r="91" spans="1:241" s="39" customFormat="1" ht="12.75" x14ac:dyDescent="0.2">
      <c r="A91" s="33" t="s">
        <v>205</v>
      </c>
      <c r="B91" s="34"/>
      <c r="C91" s="43">
        <v>4105250</v>
      </c>
      <c r="D91" s="45"/>
      <c r="E91" s="43">
        <v>0</v>
      </c>
      <c r="F91" s="45"/>
      <c r="G91" s="43">
        <f t="shared" si="3"/>
        <v>4105250</v>
      </c>
      <c r="H91" s="43"/>
      <c r="I91" s="43">
        <v>923681</v>
      </c>
      <c r="J91" s="43"/>
      <c r="K91" s="44">
        <f t="shared" si="4"/>
        <v>3181569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</row>
    <row r="92" spans="1:241" s="39" customFormat="1" ht="12.75" x14ac:dyDescent="0.2">
      <c r="A92" s="33" t="s">
        <v>55</v>
      </c>
      <c r="B92" s="34" t="s">
        <v>4</v>
      </c>
      <c r="C92" s="43">
        <v>298546</v>
      </c>
      <c r="D92" s="45"/>
      <c r="E92" s="44">
        <v>0</v>
      </c>
      <c r="F92" s="45"/>
      <c r="G92" s="43">
        <f t="shared" si="3"/>
        <v>298546</v>
      </c>
      <c r="H92" s="43"/>
      <c r="I92" s="44">
        <v>298546</v>
      </c>
      <c r="J92" s="43"/>
      <c r="K92" s="44">
        <f t="shared" ref="K92:K119" si="5">G92-I92</f>
        <v>0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</row>
    <row r="93" spans="1:241" s="39" customFormat="1" ht="12.75" x14ac:dyDescent="0.2">
      <c r="A93" s="33" t="s">
        <v>197</v>
      </c>
      <c r="B93" s="34" t="s">
        <v>4</v>
      </c>
      <c r="C93" s="43">
        <v>698644</v>
      </c>
      <c r="D93" s="45"/>
      <c r="E93" s="44">
        <v>0</v>
      </c>
      <c r="F93" s="45"/>
      <c r="G93" s="43">
        <f t="shared" si="3"/>
        <v>698644</v>
      </c>
      <c r="H93" s="43"/>
      <c r="I93" s="44">
        <v>576380</v>
      </c>
      <c r="J93" s="43"/>
      <c r="K93" s="44">
        <f>G93-I93</f>
        <v>122264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</row>
    <row r="94" spans="1:241" s="39" customFormat="1" ht="12.75" x14ac:dyDescent="0.2">
      <c r="A94" s="33" t="s">
        <v>223</v>
      </c>
      <c r="B94" s="34"/>
      <c r="C94" s="43">
        <v>21016277</v>
      </c>
      <c r="D94" s="45"/>
      <c r="E94" s="44">
        <v>0</v>
      </c>
      <c r="F94" s="45"/>
      <c r="G94" s="43">
        <f t="shared" si="3"/>
        <v>21016277</v>
      </c>
      <c r="H94" s="43"/>
      <c r="I94" s="44">
        <v>11154362</v>
      </c>
      <c r="J94" s="43"/>
      <c r="K94" s="44">
        <f>G94-I94</f>
        <v>9861915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</row>
    <row r="95" spans="1:241" s="39" customFormat="1" ht="12.75" x14ac:dyDescent="0.2">
      <c r="A95" s="33" t="s">
        <v>56</v>
      </c>
      <c r="B95" s="34" t="s">
        <v>4</v>
      </c>
      <c r="C95" s="43">
        <v>10201435</v>
      </c>
      <c r="D95" s="36"/>
      <c r="E95" s="44">
        <v>0</v>
      </c>
      <c r="F95" s="45"/>
      <c r="G95" s="43">
        <f t="shared" si="3"/>
        <v>10201435</v>
      </c>
      <c r="H95" s="43"/>
      <c r="I95" s="44">
        <v>8546307</v>
      </c>
      <c r="J95" s="43"/>
      <c r="K95" s="44">
        <f t="shared" si="5"/>
        <v>1655128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</row>
    <row r="96" spans="1:241" s="39" customFormat="1" ht="12.75" x14ac:dyDescent="0.2">
      <c r="A96" s="33" t="s">
        <v>57</v>
      </c>
      <c r="B96" s="34" t="s">
        <v>4</v>
      </c>
      <c r="C96" s="43">
        <v>25036510</v>
      </c>
      <c r="D96" s="45"/>
      <c r="E96" s="44">
        <v>0</v>
      </c>
      <c r="F96" s="45"/>
      <c r="G96" s="43">
        <f t="shared" si="3"/>
        <v>25036510</v>
      </c>
      <c r="H96" s="43"/>
      <c r="I96" s="44">
        <v>11231648</v>
      </c>
      <c r="J96" s="43"/>
      <c r="K96" s="44">
        <f t="shared" si="5"/>
        <v>13804862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</row>
    <row r="97" spans="1:241" s="39" customFormat="1" ht="12.75" x14ac:dyDescent="0.2">
      <c r="A97" s="33" t="s">
        <v>58</v>
      </c>
      <c r="B97" s="34" t="s">
        <v>4</v>
      </c>
      <c r="C97" s="43">
        <v>3387191</v>
      </c>
      <c r="D97" s="45"/>
      <c r="E97" s="44">
        <v>0</v>
      </c>
      <c r="F97" s="45"/>
      <c r="G97" s="43">
        <f t="shared" si="3"/>
        <v>3387191</v>
      </c>
      <c r="H97" s="43"/>
      <c r="I97" s="44">
        <v>2362073</v>
      </c>
      <c r="J97" s="43"/>
      <c r="K97" s="44">
        <f t="shared" si="5"/>
        <v>1025118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</row>
    <row r="98" spans="1:241" s="39" customFormat="1" ht="12.75" x14ac:dyDescent="0.2">
      <c r="A98" s="33" t="s">
        <v>59</v>
      </c>
      <c r="B98" s="34" t="s">
        <v>4</v>
      </c>
      <c r="C98" s="43">
        <v>2105069</v>
      </c>
      <c r="D98" s="45"/>
      <c r="E98" s="44">
        <v>0</v>
      </c>
      <c r="F98" s="45"/>
      <c r="G98" s="43">
        <f t="shared" si="3"/>
        <v>2105069</v>
      </c>
      <c r="H98" s="43"/>
      <c r="I98" s="44">
        <v>2105069</v>
      </c>
      <c r="J98" s="43"/>
      <c r="K98" s="44">
        <f t="shared" si="5"/>
        <v>0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</row>
    <row r="99" spans="1:241" s="39" customFormat="1" ht="12.75" x14ac:dyDescent="0.2">
      <c r="A99" s="33" t="s">
        <v>60</v>
      </c>
      <c r="B99" s="34" t="s">
        <v>4</v>
      </c>
      <c r="C99" s="43">
        <v>1444190</v>
      </c>
      <c r="D99" s="45"/>
      <c r="E99" s="44">
        <v>124346</v>
      </c>
      <c r="F99" s="45"/>
      <c r="G99" s="43">
        <f t="shared" si="3"/>
        <v>1568536</v>
      </c>
      <c r="H99" s="43"/>
      <c r="I99" s="44">
        <v>1399737</v>
      </c>
      <c r="J99" s="43"/>
      <c r="K99" s="44">
        <f t="shared" si="5"/>
        <v>168799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</row>
    <row r="100" spans="1:241" s="39" customFormat="1" ht="12.75" x14ac:dyDescent="0.2">
      <c r="A100" s="33" t="s">
        <v>233</v>
      </c>
      <c r="B100" s="34"/>
      <c r="C100" s="43">
        <v>24062241</v>
      </c>
      <c r="D100" s="45" t="s">
        <v>225</v>
      </c>
      <c r="E100" s="44">
        <v>0</v>
      </c>
      <c r="F100" s="45"/>
      <c r="G100" s="43">
        <f>+C100+E100</f>
        <v>24062241</v>
      </c>
      <c r="H100" s="43"/>
      <c r="I100" s="44">
        <v>3609336</v>
      </c>
      <c r="J100" s="43"/>
      <c r="K100" s="44">
        <f>G100-I100</f>
        <v>20452905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</row>
    <row r="101" spans="1:241" s="39" customFormat="1" ht="12.75" x14ac:dyDescent="0.2">
      <c r="A101" s="33" t="s">
        <v>187</v>
      </c>
      <c r="B101" s="34"/>
      <c r="C101" s="43">
        <v>526432</v>
      </c>
      <c r="D101" s="45"/>
      <c r="E101" s="44">
        <v>0</v>
      </c>
      <c r="F101" s="45"/>
      <c r="G101" s="43">
        <f t="shared" si="3"/>
        <v>526432</v>
      </c>
      <c r="H101" s="43"/>
      <c r="I101" s="44">
        <v>144769</v>
      </c>
      <c r="J101" s="43"/>
      <c r="K101" s="44">
        <f t="shared" si="5"/>
        <v>381663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</row>
    <row r="102" spans="1:241" s="39" customFormat="1" ht="12.75" x14ac:dyDescent="0.2">
      <c r="A102" s="33" t="s">
        <v>198</v>
      </c>
      <c r="B102" s="34" t="s">
        <v>4</v>
      </c>
      <c r="C102" s="43">
        <v>3896331</v>
      </c>
      <c r="D102" s="45"/>
      <c r="E102" s="44">
        <v>0</v>
      </c>
      <c r="F102" s="45"/>
      <c r="G102" s="43">
        <f t="shared" si="3"/>
        <v>3896331</v>
      </c>
      <c r="H102" s="43"/>
      <c r="I102" s="44">
        <v>1778223</v>
      </c>
      <c r="J102" s="43"/>
      <c r="K102" s="44">
        <f>G102-I102</f>
        <v>2118108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</row>
    <row r="103" spans="1:241" s="39" customFormat="1" ht="12.75" x14ac:dyDescent="0.2">
      <c r="A103" s="33" t="s">
        <v>61</v>
      </c>
      <c r="B103" s="34" t="s">
        <v>4</v>
      </c>
      <c r="C103" s="43">
        <v>5821322</v>
      </c>
      <c r="D103" s="45"/>
      <c r="E103" s="44">
        <v>1015</v>
      </c>
      <c r="F103" s="45"/>
      <c r="G103" s="43">
        <f t="shared" si="3"/>
        <v>5822337</v>
      </c>
      <c r="H103" s="43"/>
      <c r="I103" s="44">
        <v>741808</v>
      </c>
      <c r="J103" s="43"/>
      <c r="K103" s="44">
        <f t="shared" si="5"/>
        <v>5080529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</row>
    <row r="104" spans="1:241" s="39" customFormat="1" ht="12.75" x14ac:dyDescent="0.2">
      <c r="A104" s="33" t="s">
        <v>199</v>
      </c>
      <c r="B104" s="34" t="s">
        <v>4</v>
      </c>
      <c r="C104" s="43">
        <v>445429</v>
      </c>
      <c r="D104" s="45"/>
      <c r="E104" s="44">
        <v>0</v>
      </c>
      <c r="F104" s="45"/>
      <c r="G104" s="43">
        <f t="shared" si="3"/>
        <v>445429</v>
      </c>
      <c r="H104" s="43"/>
      <c r="I104" s="44">
        <v>382508</v>
      </c>
      <c r="J104" s="43"/>
      <c r="K104" s="44">
        <f>G104-I104</f>
        <v>62921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</row>
    <row r="105" spans="1:241" s="39" customFormat="1" ht="12.75" x14ac:dyDescent="0.2">
      <c r="A105" s="33" t="s">
        <v>167</v>
      </c>
      <c r="B105" s="34" t="s">
        <v>4</v>
      </c>
      <c r="C105" s="43">
        <v>839343</v>
      </c>
      <c r="D105" s="45"/>
      <c r="E105" s="44">
        <f>568725+2667829</f>
        <v>3236554</v>
      </c>
      <c r="F105" s="45"/>
      <c r="G105" s="43">
        <f t="shared" si="3"/>
        <v>4075897</v>
      </c>
      <c r="H105" s="43"/>
      <c r="I105" s="44">
        <v>528961</v>
      </c>
      <c r="J105" s="43"/>
      <c r="K105" s="44">
        <f t="shared" si="5"/>
        <v>3546936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</row>
    <row r="106" spans="1:241" s="39" customFormat="1" ht="12.75" x14ac:dyDescent="0.2">
      <c r="A106" s="33" t="s">
        <v>62</v>
      </c>
      <c r="B106" s="34" t="s">
        <v>4</v>
      </c>
      <c r="C106" s="43">
        <v>11608228</v>
      </c>
      <c r="D106" s="45"/>
      <c r="E106" s="44">
        <v>0</v>
      </c>
      <c r="F106" s="45"/>
      <c r="G106" s="43">
        <f t="shared" si="3"/>
        <v>11608228</v>
      </c>
      <c r="H106" s="43"/>
      <c r="I106" s="44">
        <v>9884029</v>
      </c>
      <c r="J106" s="43"/>
      <c r="K106" s="44">
        <f t="shared" si="5"/>
        <v>1724199</v>
      </c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</row>
    <row r="107" spans="1:241" s="39" customFormat="1" ht="12.75" x14ac:dyDescent="0.2">
      <c r="A107" s="33" t="s">
        <v>63</v>
      </c>
      <c r="B107" s="34" t="s">
        <v>4</v>
      </c>
      <c r="C107" s="43">
        <v>677961</v>
      </c>
      <c r="D107" s="45"/>
      <c r="E107" s="44">
        <v>0</v>
      </c>
      <c r="F107" s="45"/>
      <c r="G107" s="43">
        <f t="shared" si="3"/>
        <v>677961</v>
      </c>
      <c r="H107" s="43"/>
      <c r="I107" s="44">
        <v>608455</v>
      </c>
      <c r="J107" s="43"/>
      <c r="K107" s="44">
        <f t="shared" si="5"/>
        <v>69506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</row>
    <row r="108" spans="1:241" s="39" customFormat="1" ht="12.75" x14ac:dyDescent="0.2">
      <c r="A108" s="33" t="s">
        <v>151</v>
      </c>
      <c r="B108" s="34" t="s">
        <v>4</v>
      </c>
      <c r="C108" s="43">
        <v>970495</v>
      </c>
      <c r="D108" s="45"/>
      <c r="E108" s="44">
        <v>0</v>
      </c>
      <c r="F108" s="45"/>
      <c r="G108" s="43">
        <f t="shared" si="3"/>
        <v>970495</v>
      </c>
      <c r="H108" s="43"/>
      <c r="I108" s="44">
        <v>970495</v>
      </c>
      <c r="J108" s="43"/>
      <c r="K108" s="44">
        <f>G108-I108</f>
        <v>0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</row>
    <row r="109" spans="1:241" s="39" customFormat="1" ht="12.75" x14ac:dyDescent="0.2">
      <c r="A109" s="33" t="s">
        <v>64</v>
      </c>
      <c r="B109" s="34" t="s">
        <v>4</v>
      </c>
      <c r="C109" s="43">
        <v>180450</v>
      </c>
      <c r="D109" s="45"/>
      <c r="E109" s="44">
        <v>0</v>
      </c>
      <c r="F109" s="45"/>
      <c r="G109" s="43">
        <f t="shared" si="3"/>
        <v>180450</v>
      </c>
      <c r="H109" s="43"/>
      <c r="I109" s="44">
        <v>166852</v>
      </c>
      <c r="J109" s="43"/>
      <c r="K109" s="44">
        <f t="shared" si="5"/>
        <v>13598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</row>
    <row r="110" spans="1:241" s="39" customFormat="1" ht="12.75" x14ac:dyDescent="0.2">
      <c r="A110" s="33" t="s">
        <v>65</v>
      </c>
      <c r="B110" s="34" t="s">
        <v>4</v>
      </c>
      <c r="C110" s="43">
        <v>61500</v>
      </c>
      <c r="D110" s="45"/>
      <c r="E110" s="44">
        <v>0</v>
      </c>
      <c r="F110" s="45"/>
      <c r="G110" s="43">
        <f t="shared" si="3"/>
        <v>61500</v>
      </c>
      <c r="H110" s="43"/>
      <c r="I110" s="44">
        <v>61500</v>
      </c>
      <c r="J110" s="43"/>
      <c r="K110" s="44">
        <f t="shared" si="5"/>
        <v>0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</row>
    <row r="111" spans="1:241" s="39" customFormat="1" ht="12.75" x14ac:dyDescent="0.2">
      <c r="A111" s="33" t="s">
        <v>66</v>
      </c>
      <c r="B111" s="34" t="s">
        <v>4</v>
      </c>
      <c r="C111" s="43">
        <v>150000</v>
      </c>
      <c r="D111" s="45"/>
      <c r="E111" s="44">
        <v>0</v>
      </c>
      <c r="F111" s="45"/>
      <c r="G111" s="43">
        <f t="shared" si="3"/>
        <v>150000</v>
      </c>
      <c r="H111" s="43"/>
      <c r="I111" s="44">
        <v>116215</v>
      </c>
      <c r="J111" s="43"/>
      <c r="K111" s="44">
        <f t="shared" si="5"/>
        <v>33785</v>
      </c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</row>
    <row r="112" spans="1:241" s="39" customFormat="1" ht="12.75" x14ac:dyDescent="0.2">
      <c r="A112" s="33" t="s">
        <v>67</v>
      </c>
      <c r="B112" s="34" t="s">
        <v>4</v>
      </c>
      <c r="C112" s="43">
        <v>23851512</v>
      </c>
      <c r="D112" s="45"/>
      <c r="E112" s="44">
        <v>0</v>
      </c>
      <c r="F112" s="45"/>
      <c r="G112" s="43">
        <f t="shared" si="3"/>
        <v>23851512</v>
      </c>
      <c r="H112" s="43"/>
      <c r="I112" s="44">
        <v>7780776</v>
      </c>
      <c r="J112" s="43"/>
      <c r="K112" s="44">
        <f t="shared" si="5"/>
        <v>16070736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  <c r="ID112" s="38"/>
      <c r="IE112" s="38"/>
      <c r="IF112" s="38"/>
      <c r="IG112" s="38"/>
    </row>
    <row r="113" spans="1:241" s="39" customFormat="1" ht="12.75" x14ac:dyDescent="0.2">
      <c r="A113" s="33" t="s">
        <v>68</v>
      </c>
      <c r="B113" s="34" t="s">
        <v>4</v>
      </c>
      <c r="C113" s="43">
        <v>5237020</v>
      </c>
      <c r="D113" s="45"/>
      <c r="E113" s="44">
        <v>116918</v>
      </c>
      <c r="F113" s="45"/>
      <c r="G113" s="43">
        <f t="shared" si="3"/>
        <v>5353938</v>
      </c>
      <c r="H113" s="43"/>
      <c r="I113" s="44">
        <v>4207478</v>
      </c>
      <c r="J113" s="43"/>
      <c r="K113" s="44">
        <f t="shared" si="5"/>
        <v>1146460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</row>
    <row r="114" spans="1:241" s="39" customFormat="1" ht="12.75" x14ac:dyDescent="0.2">
      <c r="A114" s="33" t="s">
        <v>70</v>
      </c>
      <c r="B114" s="34" t="s">
        <v>4</v>
      </c>
      <c r="C114" s="43">
        <v>89264</v>
      </c>
      <c r="D114" s="45"/>
      <c r="E114" s="44">
        <v>0</v>
      </c>
      <c r="F114" s="45"/>
      <c r="G114" s="43">
        <f t="shared" si="3"/>
        <v>89264</v>
      </c>
      <c r="H114" s="43"/>
      <c r="I114" s="44">
        <v>80302</v>
      </c>
      <c r="J114" s="43"/>
      <c r="K114" s="44">
        <f t="shared" si="5"/>
        <v>8962</v>
      </c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</row>
    <row r="115" spans="1:241" s="39" customFormat="1" ht="12.75" x14ac:dyDescent="0.2">
      <c r="A115" s="33" t="s">
        <v>71</v>
      </c>
      <c r="B115" s="34" t="s">
        <v>4</v>
      </c>
      <c r="C115" s="43">
        <v>19870774</v>
      </c>
      <c r="D115" s="45"/>
      <c r="E115" s="44">
        <v>0</v>
      </c>
      <c r="F115" s="45"/>
      <c r="G115" s="43">
        <f t="shared" si="3"/>
        <v>19870774</v>
      </c>
      <c r="H115" s="43"/>
      <c r="I115" s="44">
        <v>8616865</v>
      </c>
      <c r="J115" s="43"/>
      <c r="K115" s="44">
        <f t="shared" si="5"/>
        <v>11253909</v>
      </c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</row>
    <row r="116" spans="1:241" s="39" customFormat="1" ht="12" customHeight="1" x14ac:dyDescent="0.2">
      <c r="A116" s="33" t="s">
        <v>72</v>
      </c>
      <c r="B116" s="34" t="s">
        <v>4</v>
      </c>
      <c r="C116" s="43">
        <v>837686</v>
      </c>
      <c r="D116" s="45"/>
      <c r="E116" s="44">
        <v>0</v>
      </c>
      <c r="F116" s="45"/>
      <c r="G116" s="43">
        <f t="shared" si="3"/>
        <v>837686</v>
      </c>
      <c r="H116" s="43"/>
      <c r="I116" s="44">
        <v>775540</v>
      </c>
      <c r="J116" s="43"/>
      <c r="K116" s="44">
        <f t="shared" si="5"/>
        <v>62146</v>
      </c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</row>
    <row r="117" spans="1:241" s="39" customFormat="1" ht="12.75" x14ac:dyDescent="0.2">
      <c r="A117" s="33" t="s">
        <v>200</v>
      </c>
      <c r="B117" s="34" t="s">
        <v>4</v>
      </c>
      <c r="C117" s="43">
        <v>109286</v>
      </c>
      <c r="D117" s="45"/>
      <c r="E117" s="44">
        <v>569048</v>
      </c>
      <c r="F117" s="45"/>
      <c r="G117" s="43">
        <f t="shared" si="3"/>
        <v>678334</v>
      </c>
      <c r="H117" s="43"/>
      <c r="I117" s="44">
        <v>116848</v>
      </c>
      <c r="J117" s="43"/>
      <c r="K117" s="44">
        <f>G117-I117</f>
        <v>561486</v>
      </c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  <c r="ID117" s="38"/>
      <c r="IE117" s="38"/>
      <c r="IF117" s="38"/>
      <c r="IG117" s="38"/>
    </row>
    <row r="118" spans="1:241" s="39" customFormat="1" ht="12" customHeight="1" x14ac:dyDescent="0.2">
      <c r="A118" s="33" t="s">
        <v>73</v>
      </c>
      <c r="B118" s="34" t="s">
        <v>4</v>
      </c>
      <c r="C118" s="43">
        <v>2418582</v>
      </c>
      <c r="D118" s="45"/>
      <c r="E118" s="44">
        <v>0</v>
      </c>
      <c r="F118" s="45"/>
      <c r="G118" s="43">
        <f t="shared" si="3"/>
        <v>2418582</v>
      </c>
      <c r="H118" s="43"/>
      <c r="I118" s="44">
        <v>2296463</v>
      </c>
      <c r="J118" s="43"/>
      <c r="K118" s="44">
        <f t="shared" si="5"/>
        <v>122119</v>
      </c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38"/>
      <c r="IA118" s="38"/>
      <c r="IB118" s="38"/>
      <c r="IC118" s="38"/>
      <c r="ID118" s="38"/>
      <c r="IE118" s="38"/>
      <c r="IF118" s="38"/>
      <c r="IG118" s="38"/>
    </row>
    <row r="119" spans="1:241" s="39" customFormat="1" ht="12.75" x14ac:dyDescent="0.2">
      <c r="A119" s="33" t="s">
        <v>74</v>
      </c>
      <c r="B119" s="34" t="s">
        <v>4</v>
      </c>
      <c r="C119" s="43">
        <v>3652415</v>
      </c>
      <c r="D119" s="45"/>
      <c r="E119" s="44">
        <v>0</v>
      </c>
      <c r="F119" s="45"/>
      <c r="G119" s="43">
        <f t="shared" si="3"/>
        <v>3652415</v>
      </c>
      <c r="H119" s="43"/>
      <c r="I119" s="44">
        <v>3320054</v>
      </c>
      <c r="J119" s="43"/>
      <c r="K119" s="44">
        <f t="shared" si="5"/>
        <v>332361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38"/>
      <c r="IA119" s="38"/>
      <c r="IB119" s="38"/>
      <c r="IC119" s="38"/>
      <c r="ID119" s="38"/>
      <c r="IE119" s="38"/>
      <c r="IF119" s="38"/>
      <c r="IG119" s="38"/>
    </row>
    <row r="120" spans="1:241" s="39" customFormat="1" ht="12" customHeight="1" x14ac:dyDescent="0.2">
      <c r="A120" s="33" t="s">
        <v>75</v>
      </c>
      <c r="B120" s="34" t="s">
        <v>4</v>
      </c>
      <c r="C120" s="43">
        <v>24741</v>
      </c>
      <c r="D120" s="45"/>
      <c r="E120" s="44">
        <v>-24741</v>
      </c>
      <c r="F120" s="45"/>
      <c r="G120" s="43">
        <f t="shared" si="3"/>
        <v>0</v>
      </c>
      <c r="H120" s="43"/>
      <c r="I120" s="44">
        <v>0</v>
      </c>
      <c r="J120" s="43"/>
      <c r="K120" s="44">
        <f t="shared" ref="K120:K159" si="6">G120-I120</f>
        <v>0</v>
      </c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</row>
    <row r="121" spans="1:241" s="39" customFormat="1" ht="12" customHeight="1" x14ac:dyDescent="0.2">
      <c r="A121" s="33" t="s">
        <v>208</v>
      </c>
      <c r="B121" s="34"/>
      <c r="C121" s="43">
        <v>788700</v>
      </c>
      <c r="D121" s="45"/>
      <c r="E121" s="44">
        <v>0</v>
      </c>
      <c r="F121" s="45"/>
      <c r="G121" s="43">
        <f t="shared" si="3"/>
        <v>788700</v>
      </c>
      <c r="H121" s="43"/>
      <c r="I121" s="44">
        <v>138023</v>
      </c>
      <c r="J121" s="43"/>
      <c r="K121" s="44">
        <f t="shared" si="6"/>
        <v>650677</v>
      </c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  <c r="HE121" s="38"/>
      <c r="HF121" s="38"/>
      <c r="HG121" s="38"/>
      <c r="HH121" s="38"/>
      <c r="HI121" s="38"/>
      <c r="HJ121" s="38"/>
      <c r="HK121" s="38"/>
      <c r="HL121" s="38"/>
      <c r="HM121" s="38"/>
      <c r="HN121" s="38"/>
      <c r="HO121" s="38"/>
      <c r="HP121" s="38"/>
      <c r="HQ121" s="38"/>
      <c r="HR121" s="38"/>
      <c r="HS121" s="38"/>
      <c r="HT121" s="38"/>
      <c r="HU121" s="38"/>
      <c r="HV121" s="38"/>
      <c r="HW121" s="38"/>
      <c r="HX121" s="38"/>
      <c r="HY121" s="38"/>
      <c r="HZ121" s="38"/>
      <c r="IA121" s="38"/>
      <c r="IB121" s="38"/>
      <c r="IC121" s="38"/>
      <c r="ID121" s="38"/>
      <c r="IE121" s="38"/>
      <c r="IF121" s="38"/>
      <c r="IG121" s="38"/>
    </row>
    <row r="122" spans="1:241" s="39" customFormat="1" ht="12.75" x14ac:dyDescent="0.2">
      <c r="A122" s="33" t="s">
        <v>76</v>
      </c>
      <c r="B122" s="34" t="s">
        <v>4</v>
      </c>
      <c r="C122" s="43">
        <v>4192668</v>
      </c>
      <c r="D122" s="45"/>
      <c r="E122" s="44">
        <v>276506</v>
      </c>
      <c r="F122" s="45"/>
      <c r="G122" s="43">
        <f t="shared" si="3"/>
        <v>4469174</v>
      </c>
      <c r="H122" s="43"/>
      <c r="I122" s="44">
        <v>2388609</v>
      </c>
      <c r="J122" s="43"/>
      <c r="K122" s="44">
        <f t="shared" si="6"/>
        <v>2080565</v>
      </c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  <c r="HE122" s="38"/>
      <c r="HF122" s="38"/>
      <c r="HG122" s="38"/>
      <c r="HH122" s="38"/>
      <c r="HI122" s="38"/>
      <c r="HJ122" s="38"/>
      <c r="HK122" s="38"/>
      <c r="HL122" s="38"/>
      <c r="HM122" s="38"/>
      <c r="HN122" s="38"/>
      <c r="HO122" s="38"/>
      <c r="HP122" s="38"/>
      <c r="HQ122" s="38"/>
      <c r="HR122" s="38"/>
      <c r="HS122" s="38"/>
      <c r="HT122" s="38"/>
      <c r="HU122" s="38"/>
      <c r="HV122" s="38"/>
      <c r="HW122" s="38"/>
      <c r="HX122" s="38"/>
      <c r="HY122" s="38"/>
      <c r="HZ122" s="38"/>
      <c r="IA122" s="38"/>
      <c r="IB122" s="38"/>
      <c r="IC122" s="38"/>
      <c r="ID122" s="38"/>
      <c r="IE122" s="38"/>
      <c r="IF122" s="38"/>
      <c r="IG122" s="38"/>
    </row>
    <row r="123" spans="1:241" s="39" customFormat="1" ht="12.75" x14ac:dyDescent="0.2">
      <c r="A123" s="33" t="s">
        <v>201</v>
      </c>
      <c r="B123" s="34" t="s">
        <v>4</v>
      </c>
      <c r="C123" s="43">
        <v>232567</v>
      </c>
      <c r="D123" s="45"/>
      <c r="E123" s="44">
        <v>0</v>
      </c>
      <c r="F123" s="45"/>
      <c r="G123" s="43">
        <f t="shared" si="3"/>
        <v>232567</v>
      </c>
      <c r="H123" s="43"/>
      <c r="I123" s="44">
        <v>232567</v>
      </c>
      <c r="J123" s="43"/>
      <c r="K123" s="44">
        <f>G123-I123</f>
        <v>0</v>
      </c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</row>
    <row r="124" spans="1:241" s="39" customFormat="1" ht="12.75" x14ac:dyDescent="0.2">
      <c r="A124" s="33" t="s">
        <v>77</v>
      </c>
      <c r="B124" s="34" t="s">
        <v>4</v>
      </c>
      <c r="C124" s="43">
        <v>6613060</v>
      </c>
      <c r="D124" s="45"/>
      <c r="E124" s="44">
        <v>1397598</v>
      </c>
      <c r="F124" s="45"/>
      <c r="G124" s="43">
        <f t="shared" si="3"/>
        <v>8010658</v>
      </c>
      <c r="H124" s="43"/>
      <c r="I124" s="44">
        <v>4161812</v>
      </c>
      <c r="J124" s="43"/>
      <c r="K124" s="44">
        <f t="shared" si="6"/>
        <v>3848846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  <c r="GX124" s="38"/>
      <c r="GY124" s="38"/>
      <c r="GZ124" s="38"/>
      <c r="HA124" s="38"/>
      <c r="HB124" s="38"/>
      <c r="HC124" s="38"/>
      <c r="HD124" s="38"/>
      <c r="HE124" s="38"/>
      <c r="HF124" s="38"/>
      <c r="HG124" s="38"/>
      <c r="HH124" s="38"/>
      <c r="HI124" s="38"/>
      <c r="HJ124" s="38"/>
      <c r="HK124" s="38"/>
      <c r="HL124" s="38"/>
      <c r="HM124" s="38"/>
      <c r="HN124" s="38"/>
      <c r="HO124" s="38"/>
      <c r="HP124" s="38"/>
      <c r="HQ124" s="38"/>
      <c r="HR124" s="38"/>
      <c r="HS124" s="38"/>
      <c r="HT124" s="38"/>
      <c r="HU124" s="38"/>
      <c r="HV124" s="38"/>
      <c r="HW124" s="38"/>
      <c r="HX124" s="38"/>
      <c r="HY124" s="38"/>
      <c r="HZ124" s="38"/>
      <c r="IA124" s="38"/>
      <c r="IB124" s="38"/>
      <c r="IC124" s="38"/>
      <c r="ID124" s="38"/>
      <c r="IE124" s="38"/>
      <c r="IF124" s="38"/>
      <c r="IG124" s="38"/>
    </row>
    <row r="125" spans="1:241" s="39" customFormat="1" ht="12" customHeight="1" x14ac:dyDescent="0.2">
      <c r="A125" s="33" t="s">
        <v>78</v>
      </c>
      <c r="B125" s="34" t="s">
        <v>4</v>
      </c>
      <c r="C125" s="43">
        <v>435420</v>
      </c>
      <c r="D125" s="45"/>
      <c r="E125" s="44">
        <v>0</v>
      </c>
      <c r="F125" s="45"/>
      <c r="G125" s="43">
        <f t="shared" si="3"/>
        <v>435420</v>
      </c>
      <c r="H125" s="43"/>
      <c r="I125" s="44">
        <v>435420</v>
      </c>
      <c r="J125" s="43"/>
      <c r="K125" s="44">
        <f t="shared" si="6"/>
        <v>0</v>
      </c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  <c r="HO125" s="38"/>
      <c r="HP125" s="38"/>
      <c r="HQ125" s="38"/>
      <c r="HR125" s="38"/>
      <c r="HS125" s="38"/>
      <c r="HT125" s="38"/>
      <c r="HU125" s="38"/>
      <c r="HV125" s="38"/>
      <c r="HW125" s="38"/>
      <c r="HX125" s="38"/>
      <c r="HY125" s="38"/>
      <c r="HZ125" s="38"/>
      <c r="IA125" s="38"/>
      <c r="IB125" s="38"/>
      <c r="IC125" s="38"/>
      <c r="ID125" s="38"/>
      <c r="IE125" s="38"/>
      <c r="IF125" s="38"/>
      <c r="IG125" s="38"/>
    </row>
    <row r="126" spans="1:241" s="39" customFormat="1" ht="12.75" x14ac:dyDescent="0.2">
      <c r="A126" s="33" t="s">
        <v>177</v>
      </c>
      <c r="B126" s="34"/>
      <c r="C126" s="43">
        <v>2640294</v>
      </c>
      <c r="D126" s="45"/>
      <c r="E126" s="44">
        <v>0</v>
      </c>
      <c r="F126" s="45"/>
      <c r="G126" s="43">
        <f t="shared" si="3"/>
        <v>2640294</v>
      </c>
      <c r="H126" s="43"/>
      <c r="I126" s="44">
        <v>308461</v>
      </c>
      <c r="J126" s="43"/>
      <c r="K126" s="44">
        <f>G126-I126</f>
        <v>2331833</v>
      </c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  <c r="HO126" s="38"/>
      <c r="HP126" s="38"/>
      <c r="HQ126" s="38"/>
      <c r="HR126" s="38"/>
      <c r="HS126" s="38"/>
      <c r="HT126" s="38"/>
      <c r="HU126" s="38"/>
      <c r="HV126" s="38"/>
      <c r="HW126" s="38"/>
      <c r="HX126" s="38"/>
      <c r="HY126" s="38"/>
      <c r="HZ126" s="38"/>
      <c r="IA126" s="38"/>
      <c r="IB126" s="38"/>
      <c r="IC126" s="38"/>
      <c r="ID126" s="38"/>
      <c r="IE126" s="38"/>
      <c r="IF126" s="38"/>
      <c r="IG126" s="38"/>
    </row>
    <row r="127" spans="1:241" s="39" customFormat="1" ht="12.75" x14ac:dyDescent="0.2">
      <c r="A127" s="33" t="s">
        <v>120</v>
      </c>
      <c r="B127" s="34" t="s">
        <v>4</v>
      </c>
      <c r="C127" s="43">
        <v>949110</v>
      </c>
      <c r="D127" s="45"/>
      <c r="E127" s="44">
        <v>0</v>
      </c>
      <c r="F127" s="45"/>
      <c r="G127" s="43">
        <f t="shared" si="3"/>
        <v>949110</v>
      </c>
      <c r="H127" s="43"/>
      <c r="I127" s="44">
        <v>862108</v>
      </c>
      <c r="J127" s="43"/>
      <c r="K127" s="44">
        <f>G127-I127</f>
        <v>87002</v>
      </c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38"/>
      <c r="IA127" s="38"/>
      <c r="IB127" s="38"/>
      <c r="IC127" s="38"/>
      <c r="ID127" s="38"/>
      <c r="IE127" s="38"/>
      <c r="IF127" s="38"/>
      <c r="IG127" s="38"/>
    </row>
    <row r="128" spans="1:241" s="39" customFormat="1" ht="12" customHeight="1" x14ac:dyDescent="0.2">
      <c r="A128" s="33" t="s">
        <v>79</v>
      </c>
      <c r="B128" s="34" t="s">
        <v>4</v>
      </c>
      <c r="C128" s="43">
        <v>1369356</v>
      </c>
      <c r="D128" s="45"/>
      <c r="E128" s="44">
        <v>0</v>
      </c>
      <c r="F128" s="45"/>
      <c r="G128" s="43">
        <f t="shared" si="3"/>
        <v>1369356</v>
      </c>
      <c r="H128" s="43"/>
      <c r="I128" s="44">
        <v>821613</v>
      </c>
      <c r="J128" s="43"/>
      <c r="K128" s="44">
        <f t="shared" si="6"/>
        <v>547743</v>
      </c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  <c r="GX128" s="38"/>
      <c r="GY128" s="38"/>
      <c r="GZ128" s="38"/>
      <c r="HA128" s="38"/>
      <c r="HB128" s="38"/>
      <c r="HC128" s="38"/>
      <c r="HD128" s="38"/>
      <c r="HE128" s="38"/>
      <c r="HF128" s="38"/>
      <c r="HG128" s="38"/>
      <c r="HH128" s="38"/>
      <c r="HI128" s="38"/>
      <c r="HJ128" s="38"/>
      <c r="HK128" s="38"/>
      <c r="HL128" s="38"/>
      <c r="HM128" s="38"/>
      <c r="HN128" s="38"/>
      <c r="HO128" s="38"/>
      <c r="HP128" s="38"/>
      <c r="HQ128" s="38"/>
      <c r="HR128" s="38"/>
      <c r="HS128" s="38"/>
      <c r="HT128" s="38"/>
      <c r="HU128" s="38"/>
      <c r="HV128" s="38"/>
      <c r="HW128" s="38"/>
      <c r="HX128" s="38"/>
      <c r="HY128" s="38"/>
      <c r="HZ128" s="38"/>
      <c r="IA128" s="38"/>
      <c r="IB128" s="38"/>
      <c r="IC128" s="38"/>
      <c r="ID128" s="38"/>
      <c r="IE128" s="38"/>
      <c r="IF128" s="38"/>
      <c r="IG128" s="38"/>
    </row>
    <row r="129" spans="1:241" s="39" customFormat="1" ht="12.75" x14ac:dyDescent="0.2">
      <c r="A129" s="33" t="s">
        <v>80</v>
      </c>
      <c r="B129" s="34" t="s">
        <v>4</v>
      </c>
      <c r="C129" s="43">
        <v>202472</v>
      </c>
      <c r="D129" s="45"/>
      <c r="E129" s="44">
        <v>0</v>
      </c>
      <c r="F129" s="45"/>
      <c r="G129" s="43">
        <f t="shared" si="3"/>
        <v>202472</v>
      </c>
      <c r="H129" s="43"/>
      <c r="I129" s="44">
        <v>136669</v>
      </c>
      <c r="J129" s="43"/>
      <c r="K129" s="44">
        <f t="shared" si="6"/>
        <v>65803</v>
      </c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  <c r="GX129" s="38"/>
      <c r="GY129" s="38"/>
      <c r="GZ129" s="38"/>
      <c r="HA129" s="38"/>
      <c r="HB129" s="38"/>
      <c r="HC129" s="38"/>
      <c r="HD129" s="38"/>
      <c r="HE129" s="38"/>
      <c r="HF129" s="38"/>
      <c r="HG129" s="38"/>
      <c r="HH129" s="38"/>
      <c r="HI129" s="38"/>
      <c r="HJ129" s="38"/>
      <c r="HK129" s="38"/>
      <c r="HL129" s="38"/>
      <c r="HM129" s="38"/>
      <c r="HN129" s="38"/>
      <c r="HO129" s="38"/>
      <c r="HP129" s="38"/>
      <c r="HQ129" s="38"/>
      <c r="HR129" s="38"/>
      <c r="HS129" s="38"/>
      <c r="HT129" s="38"/>
      <c r="HU129" s="38"/>
      <c r="HV129" s="38"/>
      <c r="HW129" s="38"/>
      <c r="HX129" s="38"/>
      <c r="HY129" s="38"/>
      <c r="HZ129" s="38"/>
      <c r="IA129" s="38"/>
      <c r="IB129" s="38"/>
      <c r="IC129" s="38"/>
      <c r="ID129" s="38"/>
      <c r="IE129" s="38"/>
      <c r="IF129" s="38"/>
      <c r="IG129" s="38"/>
    </row>
    <row r="130" spans="1:241" s="39" customFormat="1" ht="12.75" x14ac:dyDescent="0.2">
      <c r="A130" s="33" t="s">
        <v>153</v>
      </c>
      <c r="B130" s="34" t="s">
        <v>4</v>
      </c>
      <c r="C130" s="43">
        <v>6996997</v>
      </c>
      <c r="D130" s="45"/>
      <c r="E130" s="44">
        <v>0</v>
      </c>
      <c r="F130" s="45"/>
      <c r="G130" s="43">
        <f t="shared" si="3"/>
        <v>6996997</v>
      </c>
      <c r="H130" s="43"/>
      <c r="I130" s="44">
        <v>5944048</v>
      </c>
      <c r="J130" s="43"/>
      <c r="K130" s="44">
        <f>G130-I130</f>
        <v>1052949</v>
      </c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  <c r="GX130" s="38"/>
      <c r="GY130" s="38"/>
      <c r="GZ130" s="38"/>
      <c r="HA130" s="38"/>
      <c r="HB130" s="38"/>
      <c r="HC130" s="38"/>
      <c r="HD130" s="38"/>
      <c r="HE130" s="38"/>
      <c r="HF130" s="38"/>
      <c r="HG130" s="38"/>
      <c r="HH130" s="38"/>
      <c r="HI130" s="38"/>
      <c r="HJ130" s="38"/>
      <c r="HK130" s="38"/>
      <c r="HL130" s="38"/>
      <c r="HM130" s="38"/>
      <c r="HN130" s="38"/>
      <c r="HO130" s="38"/>
      <c r="HP130" s="38"/>
      <c r="HQ130" s="38"/>
      <c r="HR130" s="38"/>
      <c r="HS130" s="38"/>
      <c r="HT130" s="38"/>
      <c r="HU130" s="38"/>
      <c r="HV130" s="38"/>
      <c r="HW130" s="38"/>
      <c r="HX130" s="38"/>
      <c r="HY130" s="38"/>
      <c r="HZ130" s="38"/>
      <c r="IA130" s="38"/>
      <c r="IB130" s="38"/>
      <c r="IC130" s="38"/>
      <c r="ID130" s="38"/>
      <c r="IE130" s="38"/>
      <c r="IF130" s="38"/>
      <c r="IG130" s="38"/>
    </row>
    <row r="131" spans="1:241" s="39" customFormat="1" ht="12.75" x14ac:dyDescent="0.2">
      <c r="A131" s="33" t="s">
        <v>81</v>
      </c>
      <c r="B131" s="34" t="s">
        <v>4</v>
      </c>
      <c r="C131" s="43">
        <v>426199</v>
      </c>
      <c r="D131" s="45"/>
      <c r="E131" s="44">
        <v>0</v>
      </c>
      <c r="F131" s="45"/>
      <c r="G131" s="43">
        <f t="shared" si="3"/>
        <v>426199</v>
      </c>
      <c r="H131" s="43"/>
      <c r="I131" s="44">
        <v>185723</v>
      </c>
      <c r="J131" s="43"/>
      <c r="K131" s="44">
        <f t="shared" si="6"/>
        <v>240476</v>
      </c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8"/>
      <c r="GE131" s="38"/>
      <c r="GF131" s="38"/>
      <c r="GG131" s="38"/>
      <c r="GH131" s="38"/>
      <c r="GI131" s="38"/>
      <c r="GJ131" s="38"/>
      <c r="GK131" s="38"/>
      <c r="GL131" s="38"/>
      <c r="GM131" s="38"/>
      <c r="GN131" s="38"/>
      <c r="GO131" s="38"/>
      <c r="GP131" s="38"/>
      <c r="GQ131" s="38"/>
      <c r="GR131" s="38"/>
      <c r="GS131" s="38"/>
      <c r="GT131" s="38"/>
      <c r="GU131" s="38"/>
      <c r="GV131" s="38"/>
      <c r="GW131" s="38"/>
      <c r="GX131" s="38"/>
      <c r="GY131" s="38"/>
      <c r="GZ131" s="38"/>
      <c r="HA131" s="38"/>
      <c r="HB131" s="38"/>
      <c r="HC131" s="38"/>
      <c r="HD131" s="38"/>
      <c r="HE131" s="38"/>
      <c r="HF131" s="38"/>
      <c r="HG131" s="38"/>
      <c r="HH131" s="38"/>
      <c r="HI131" s="38"/>
      <c r="HJ131" s="38"/>
      <c r="HK131" s="38"/>
      <c r="HL131" s="38"/>
      <c r="HM131" s="38"/>
      <c r="HN131" s="38"/>
      <c r="HO131" s="38"/>
      <c r="HP131" s="38"/>
      <c r="HQ131" s="38"/>
      <c r="HR131" s="38"/>
      <c r="HS131" s="38"/>
      <c r="HT131" s="38"/>
      <c r="HU131" s="38"/>
      <c r="HV131" s="38"/>
      <c r="HW131" s="38"/>
      <c r="HX131" s="38"/>
      <c r="HY131" s="38"/>
      <c r="HZ131" s="38"/>
      <c r="IA131" s="38"/>
      <c r="IB131" s="38"/>
      <c r="IC131" s="38"/>
      <c r="ID131" s="38"/>
      <c r="IE131" s="38"/>
      <c r="IF131" s="38"/>
      <c r="IG131" s="38"/>
    </row>
    <row r="132" spans="1:241" s="39" customFormat="1" ht="12" customHeight="1" x14ac:dyDescent="0.2">
      <c r="A132" s="33" t="s">
        <v>82</v>
      </c>
      <c r="B132" s="34" t="s">
        <v>4</v>
      </c>
      <c r="C132" s="43"/>
      <c r="D132" s="45"/>
      <c r="E132" s="43"/>
      <c r="F132" s="45"/>
      <c r="G132" s="43"/>
      <c r="H132" s="43"/>
      <c r="I132" s="43"/>
      <c r="J132" s="43"/>
      <c r="K132" s="44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  <c r="GX132" s="38"/>
      <c r="GY132" s="38"/>
      <c r="GZ132" s="38"/>
      <c r="HA132" s="38"/>
      <c r="HB132" s="38"/>
      <c r="HC132" s="38"/>
      <c r="HD132" s="38"/>
      <c r="HE132" s="38"/>
      <c r="HF132" s="38"/>
      <c r="HG132" s="38"/>
      <c r="HH132" s="38"/>
      <c r="HI132" s="38"/>
      <c r="HJ132" s="38"/>
      <c r="HK132" s="38"/>
      <c r="HL132" s="38"/>
      <c r="HM132" s="38"/>
      <c r="HN132" s="38"/>
      <c r="HO132" s="38"/>
      <c r="HP132" s="38"/>
      <c r="HQ132" s="38"/>
      <c r="HR132" s="38"/>
      <c r="HS132" s="38"/>
      <c r="HT132" s="38"/>
      <c r="HU132" s="38"/>
      <c r="HV132" s="38"/>
      <c r="HW132" s="38"/>
      <c r="HX132" s="38"/>
      <c r="HY132" s="38"/>
      <c r="HZ132" s="38"/>
      <c r="IA132" s="38"/>
      <c r="IB132" s="38"/>
      <c r="IC132" s="38"/>
      <c r="ID132" s="38"/>
      <c r="IE132" s="38"/>
      <c r="IF132" s="38"/>
      <c r="IG132" s="38"/>
    </row>
    <row r="133" spans="1:241" s="39" customFormat="1" ht="12.75" x14ac:dyDescent="0.2">
      <c r="A133" s="33" t="s">
        <v>142</v>
      </c>
      <c r="B133" s="34" t="s">
        <v>4</v>
      </c>
      <c r="C133" s="43">
        <v>277918</v>
      </c>
      <c r="D133" s="45"/>
      <c r="E133" s="44">
        <v>0</v>
      </c>
      <c r="F133" s="45"/>
      <c r="G133" s="43">
        <f t="shared" si="3"/>
        <v>277918</v>
      </c>
      <c r="H133" s="43"/>
      <c r="I133" s="44">
        <v>234794</v>
      </c>
      <c r="J133" s="43"/>
      <c r="K133" s="44">
        <f t="shared" si="6"/>
        <v>43124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</row>
    <row r="134" spans="1:241" s="39" customFormat="1" ht="12" customHeight="1" x14ac:dyDescent="0.2">
      <c r="A134" s="33" t="s">
        <v>143</v>
      </c>
      <c r="B134" s="34" t="s">
        <v>4</v>
      </c>
      <c r="C134" s="43">
        <v>54391</v>
      </c>
      <c r="D134" s="45"/>
      <c r="E134" s="44">
        <v>0</v>
      </c>
      <c r="F134" s="45"/>
      <c r="G134" s="43">
        <f t="shared" si="3"/>
        <v>54391</v>
      </c>
      <c r="H134" s="43"/>
      <c r="I134" s="44">
        <v>39333</v>
      </c>
      <c r="J134" s="43"/>
      <c r="K134" s="44">
        <f t="shared" si="6"/>
        <v>15058</v>
      </c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  <c r="HE134" s="38"/>
      <c r="HF134" s="38"/>
      <c r="HG134" s="38"/>
      <c r="HH134" s="38"/>
      <c r="HI134" s="38"/>
      <c r="HJ134" s="38"/>
      <c r="HK134" s="38"/>
      <c r="HL134" s="38"/>
      <c r="HM134" s="38"/>
      <c r="HN134" s="38"/>
      <c r="HO134" s="38"/>
      <c r="HP134" s="38"/>
      <c r="HQ134" s="38"/>
      <c r="HR134" s="38"/>
      <c r="HS134" s="38"/>
      <c r="HT134" s="38"/>
      <c r="HU134" s="38"/>
      <c r="HV134" s="38"/>
      <c r="HW134" s="38"/>
      <c r="HX134" s="38"/>
      <c r="HY134" s="38"/>
      <c r="HZ134" s="38"/>
      <c r="IA134" s="38"/>
      <c r="IB134" s="38"/>
      <c r="IC134" s="38"/>
      <c r="ID134" s="38"/>
      <c r="IE134" s="38"/>
      <c r="IF134" s="38"/>
      <c r="IG134" s="38"/>
    </row>
    <row r="135" spans="1:241" s="39" customFormat="1" ht="12.75" x14ac:dyDescent="0.2">
      <c r="A135" s="33" t="s">
        <v>144</v>
      </c>
      <c r="B135" s="34" t="s">
        <v>4</v>
      </c>
      <c r="C135" s="43">
        <v>11500</v>
      </c>
      <c r="D135" s="45"/>
      <c r="E135" s="44">
        <v>-11500</v>
      </c>
      <c r="F135" s="45"/>
      <c r="G135" s="43">
        <f t="shared" si="3"/>
        <v>0</v>
      </c>
      <c r="H135" s="43"/>
      <c r="I135" s="44">
        <v>0</v>
      </c>
      <c r="J135" s="43"/>
      <c r="K135" s="44">
        <f t="shared" si="6"/>
        <v>0</v>
      </c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  <c r="HE135" s="38"/>
      <c r="HF135" s="38"/>
      <c r="HG135" s="38"/>
      <c r="HH135" s="38"/>
      <c r="HI135" s="38"/>
      <c r="HJ135" s="38"/>
      <c r="HK135" s="38"/>
      <c r="HL135" s="38"/>
      <c r="HM135" s="38"/>
      <c r="HN135" s="38"/>
      <c r="HO135" s="38"/>
      <c r="HP135" s="38"/>
      <c r="HQ135" s="38"/>
      <c r="HR135" s="38"/>
      <c r="HS135" s="38"/>
      <c r="HT135" s="38"/>
      <c r="HU135" s="38"/>
      <c r="HV135" s="38"/>
      <c r="HW135" s="38"/>
      <c r="HX135" s="38"/>
      <c r="HY135" s="38"/>
      <c r="HZ135" s="38"/>
      <c r="IA135" s="38"/>
      <c r="IB135" s="38"/>
      <c r="IC135" s="38"/>
      <c r="ID135" s="38"/>
      <c r="IE135" s="38"/>
      <c r="IF135" s="38"/>
      <c r="IG135" s="38"/>
    </row>
    <row r="136" spans="1:241" s="39" customFormat="1" ht="12.75" x14ac:dyDescent="0.2">
      <c r="A136" s="33" t="s">
        <v>204</v>
      </c>
      <c r="B136" s="34"/>
      <c r="C136" s="43">
        <v>6134447</v>
      </c>
      <c r="D136" s="45"/>
      <c r="E136" s="44">
        <v>0</v>
      </c>
      <c r="F136" s="45"/>
      <c r="G136" s="43">
        <f t="shared" si="3"/>
        <v>6134447</v>
      </c>
      <c r="H136" s="43"/>
      <c r="I136" s="44">
        <v>1434033</v>
      </c>
      <c r="J136" s="43"/>
      <c r="K136" s="44">
        <f t="shared" si="6"/>
        <v>4700414</v>
      </c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  <c r="HE136" s="38"/>
      <c r="HF136" s="38"/>
      <c r="HG136" s="38"/>
      <c r="HH136" s="38"/>
      <c r="HI136" s="38"/>
      <c r="HJ136" s="38"/>
      <c r="HK136" s="38"/>
      <c r="HL136" s="38"/>
      <c r="HM136" s="38"/>
      <c r="HN136" s="38"/>
      <c r="HO136" s="38"/>
      <c r="HP136" s="38"/>
      <c r="HQ136" s="38"/>
      <c r="HR136" s="38"/>
      <c r="HS136" s="38"/>
      <c r="HT136" s="38"/>
      <c r="HU136" s="38"/>
      <c r="HV136" s="38"/>
      <c r="HW136" s="38"/>
      <c r="HX136" s="38"/>
      <c r="HY136" s="38"/>
      <c r="HZ136" s="38"/>
      <c r="IA136" s="38"/>
      <c r="IB136" s="38"/>
      <c r="IC136" s="38"/>
      <c r="ID136" s="38"/>
      <c r="IE136" s="38"/>
      <c r="IF136" s="38"/>
      <c r="IG136" s="38"/>
    </row>
    <row r="137" spans="1:241" s="39" customFormat="1" ht="12" customHeight="1" x14ac:dyDescent="0.2">
      <c r="A137" s="33" t="s">
        <v>159</v>
      </c>
      <c r="B137" s="34" t="s">
        <v>4</v>
      </c>
      <c r="C137" s="43">
        <v>5462105</v>
      </c>
      <c r="D137" s="45"/>
      <c r="E137" s="44">
        <v>0</v>
      </c>
      <c r="F137" s="45"/>
      <c r="G137" s="43">
        <f t="shared" si="3"/>
        <v>5462105</v>
      </c>
      <c r="H137" s="43"/>
      <c r="I137" s="44">
        <v>5092372</v>
      </c>
      <c r="J137" s="43"/>
      <c r="K137" s="44">
        <f>G137-I137</f>
        <v>369733</v>
      </c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  <c r="GX137" s="38"/>
      <c r="GY137" s="38"/>
      <c r="GZ137" s="38"/>
      <c r="HA137" s="38"/>
      <c r="HB137" s="38"/>
      <c r="HC137" s="38"/>
      <c r="HD137" s="38"/>
      <c r="HE137" s="38"/>
      <c r="HF137" s="38"/>
      <c r="HG137" s="38"/>
      <c r="HH137" s="38"/>
      <c r="HI137" s="38"/>
      <c r="HJ137" s="38"/>
      <c r="HK137" s="38"/>
      <c r="HL137" s="38"/>
      <c r="HM137" s="38"/>
      <c r="HN137" s="38"/>
      <c r="HO137" s="38"/>
      <c r="HP137" s="38"/>
      <c r="HQ137" s="38"/>
      <c r="HR137" s="38"/>
      <c r="HS137" s="38"/>
      <c r="HT137" s="38"/>
      <c r="HU137" s="38"/>
      <c r="HV137" s="38"/>
      <c r="HW137" s="38"/>
      <c r="HX137" s="38"/>
      <c r="HY137" s="38"/>
      <c r="HZ137" s="38"/>
      <c r="IA137" s="38"/>
      <c r="IB137" s="38"/>
      <c r="IC137" s="38"/>
      <c r="ID137" s="38"/>
      <c r="IE137" s="38"/>
      <c r="IF137" s="38"/>
      <c r="IG137" s="38"/>
    </row>
    <row r="138" spans="1:241" s="39" customFormat="1" ht="12.75" x14ac:dyDescent="0.2">
      <c r="A138" s="33" t="s">
        <v>83</v>
      </c>
      <c r="B138" s="34" t="s">
        <v>4</v>
      </c>
      <c r="C138" s="43">
        <v>228564</v>
      </c>
      <c r="D138" s="45"/>
      <c r="E138" s="44">
        <v>0</v>
      </c>
      <c r="F138" s="45"/>
      <c r="G138" s="43">
        <f t="shared" si="3"/>
        <v>228564</v>
      </c>
      <c r="H138" s="43"/>
      <c r="I138" s="44">
        <v>205707</v>
      </c>
      <c r="J138" s="43"/>
      <c r="K138" s="44">
        <f t="shared" si="6"/>
        <v>22857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  <c r="GX138" s="38"/>
      <c r="GY138" s="38"/>
      <c r="GZ138" s="38"/>
      <c r="HA138" s="38"/>
      <c r="HB138" s="38"/>
      <c r="HC138" s="38"/>
      <c r="HD138" s="38"/>
      <c r="HE138" s="38"/>
      <c r="HF138" s="38"/>
      <c r="HG138" s="38"/>
      <c r="HH138" s="38"/>
      <c r="HI138" s="38"/>
      <c r="HJ138" s="38"/>
      <c r="HK138" s="38"/>
      <c r="HL138" s="38"/>
      <c r="HM138" s="38"/>
      <c r="HN138" s="38"/>
      <c r="HO138" s="38"/>
      <c r="HP138" s="38"/>
      <c r="HQ138" s="38"/>
      <c r="HR138" s="38"/>
      <c r="HS138" s="38"/>
      <c r="HT138" s="38"/>
      <c r="HU138" s="38"/>
      <c r="HV138" s="38"/>
      <c r="HW138" s="38"/>
      <c r="HX138" s="38"/>
      <c r="HY138" s="38"/>
      <c r="HZ138" s="38"/>
      <c r="IA138" s="38"/>
      <c r="IB138" s="38"/>
      <c r="IC138" s="38"/>
      <c r="ID138" s="38"/>
      <c r="IE138" s="38"/>
      <c r="IF138" s="38"/>
      <c r="IG138" s="38"/>
    </row>
    <row r="139" spans="1:241" s="39" customFormat="1" ht="12.75" x14ac:dyDescent="0.2">
      <c r="A139" s="33" t="s">
        <v>171</v>
      </c>
      <c r="B139" s="34"/>
      <c r="C139" s="43">
        <v>18672</v>
      </c>
      <c r="D139" s="45"/>
      <c r="E139" s="44">
        <v>0</v>
      </c>
      <c r="F139" s="45"/>
      <c r="G139" s="43">
        <f t="shared" si="3"/>
        <v>18672</v>
      </c>
      <c r="H139" s="43"/>
      <c r="I139" s="44">
        <v>16804</v>
      </c>
      <c r="J139" s="43"/>
      <c r="K139" s="44">
        <f t="shared" si="6"/>
        <v>1868</v>
      </c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  <c r="HE139" s="38"/>
      <c r="HF139" s="38"/>
      <c r="HG139" s="38"/>
      <c r="HH139" s="38"/>
      <c r="HI139" s="38"/>
      <c r="HJ139" s="38"/>
      <c r="HK139" s="38"/>
      <c r="HL139" s="38"/>
      <c r="HM139" s="38"/>
      <c r="HN139" s="38"/>
      <c r="HO139" s="38"/>
      <c r="HP139" s="38"/>
      <c r="HQ139" s="38"/>
      <c r="HR139" s="38"/>
      <c r="HS139" s="38"/>
      <c r="HT139" s="38"/>
      <c r="HU139" s="38"/>
      <c r="HV139" s="38"/>
      <c r="HW139" s="38"/>
      <c r="HX139" s="38"/>
      <c r="HY139" s="38"/>
      <c r="HZ139" s="38"/>
      <c r="IA139" s="38"/>
      <c r="IB139" s="38"/>
      <c r="IC139" s="38"/>
      <c r="ID139" s="38"/>
      <c r="IE139" s="38"/>
      <c r="IF139" s="38"/>
      <c r="IG139" s="38"/>
    </row>
    <row r="140" spans="1:241" s="39" customFormat="1" ht="12.75" x14ac:dyDescent="0.2">
      <c r="A140" s="33" t="s">
        <v>172</v>
      </c>
      <c r="B140" s="34"/>
      <c r="C140" s="43">
        <v>56016</v>
      </c>
      <c r="D140" s="45"/>
      <c r="E140" s="44">
        <v>0</v>
      </c>
      <c r="F140" s="45"/>
      <c r="G140" s="43">
        <f t="shared" si="3"/>
        <v>56016</v>
      </c>
      <c r="H140" s="43"/>
      <c r="I140" s="44">
        <v>50414</v>
      </c>
      <c r="J140" s="43"/>
      <c r="K140" s="44">
        <f t="shared" si="6"/>
        <v>5602</v>
      </c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  <c r="GX140" s="38"/>
      <c r="GY140" s="38"/>
      <c r="GZ140" s="38"/>
      <c r="HA140" s="38"/>
      <c r="HB140" s="38"/>
      <c r="HC140" s="38"/>
      <c r="HD140" s="38"/>
      <c r="HE140" s="38"/>
      <c r="HF140" s="38"/>
      <c r="HG140" s="38"/>
      <c r="HH140" s="38"/>
      <c r="HI140" s="38"/>
      <c r="HJ140" s="38"/>
      <c r="HK140" s="38"/>
      <c r="HL140" s="38"/>
      <c r="HM140" s="38"/>
      <c r="HN140" s="38"/>
      <c r="HO140" s="38"/>
      <c r="HP140" s="38"/>
      <c r="HQ140" s="38"/>
      <c r="HR140" s="38"/>
      <c r="HS140" s="38"/>
      <c r="HT140" s="38"/>
      <c r="HU140" s="38"/>
      <c r="HV140" s="38"/>
      <c r="HW140" s="38"/>
      <c r="HX140" s="38"/>
      <c r="HY140" s="38"/>
      <c r="HZ140" s="38"/>
      <c r="IA140" s="38"/>
      <c r="IB140" s="38"/>
      <c r="IC140" s="38"/>
      <c r="ID140" s="38"/>
      <c r="IE140" s="38"/>
      <c r="IF140" s="38"/>
      <c r="IG140" s="38"/>
    </row>
    <row r="141" spans="1:241" s="39" customFormat="1" ht="12" customHeight="1" x14ac:dyDescent="0.2">
      <c r="A141" s="33" t="s">
        <v>84</v>
      </c>
      <c r="B141" s="34" t="s">
        <v>4</v>
      </c>
      <c r="C141" s="43">
        <v>64811</v>
      </c>
      <c r="D141" s="45"/>
      <c r="E141" s="44">
        <v>0</v>
      </c>
      <c r="F141" s="45"/>
      <c r="G141" s="43">
        <f t="shared" si="3"/>
        <v>64811</v>
      </c>
      <c r="H141" s="43"/>
      <c r="I141" s="44">
        <v>45927</v>
      </c>
      <c r="J141" s="43"/>
      <c r="K141" s="44">
        <f t="shared" si="6"/>
        <v>18884</v>
      </c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  <c r="GX141" s="38"/>
      <c r="GY141" s="38"/>
      <c r="GZ141" s="38"/>
      <c r="HA141" s="38"/>
      <c r="HB141" s="38"/>
      <c r="HC141" s="38"/>
      <c r="HD141" s="38"/>
      <c r="HE141" s="38"/>
      <c r="HF141" s="38"/>
      <c r="HG141" s="38"/>
      <c r="HH141" s="38"/>
      <c r="HI141" s="38"/>
      <c r="HJ141" s="38"/>
      <c r="HK141" s="38"/>
      <c r="HL141" s="38"/>
      <c r="HM141" s="38"/>
      <c r="HN141" s="38"/>
      <c r="HO141" s="38"/>
      <c r="HP141" s="38"/>
      <c r="HQ141" s="38"/>
      <c r="HR141" s="38"/>
      <c r="HS141" s="38"/>
      <c r="HT141" s="38"/>
      <c r="HU141" s="38"/>
      <c r="HV141" s="38"/>
      <c r="HW141" s="38"/>
      <c r="HX141" s="38"/>
      <c r="HY141" s="38"/>
      <c r="HZ141" s="38"/>
      <c r="IA141" s="38"/>
      <c r="IB141" s="38"/>
      <c r="IC141" s="38"/>
      <c r="ID141" s="38"/>
      <c r="IE141" s="38"/>
      <c r="IF141" s="38"/>
      <c r="IG141" s="38"/>
    </row>
    <row r="142" spans="1:241" s="39" customFormat="1" ht="12" customHeight="1" x14ac:dyDescent="0.2">
      <c r="A142" s="33" t="s">
        <v>158</v>
      </c>
      <c r="B142" s="34" t="s">
        <v>4</v>
      </c>
      <c r="C142" s="43"/>
      <c r="D142" s="45"/>
      <c r="E142" s="43"/>
      <c r="F142" s="45"/>
      <c r="G142" s="43"/>
      <c r="H142" s="43"/>
      <c r="I142" s="43"/>
      <c r="J142" s="43"/>
      <c r="K142" s="44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38"/>
      <c r="IC142" s="38"/>
      <c r="ID142" s="38"/>
      <c r="IE142" s="38"/>
      <c r="IF142" s="38"/>
      <c r="IG142" s="38"/>
    </row>
    <row r="143" spans="1:241" s="39" customFormat="1" ht="12" customHeight="1" x14ac:dyDescent="0.2">
      <c r="A143" s="33" t="s">
        <v>141</v>
      </c>
      <c r="B143" s="34" t="s">
        <v>4</v>
      </c>
      <c r="C143" s="43">
        <v>30401511</v>
      </c>
      <c r="D143" s="45"/>
      <c r="E143" s="44">
        <v>0</v>
      </c>
      <c r="F143" s="45"/>
      <c r="G143" s="43">
        <f t="shared" si="3"/>
        <v>30401511</v>
      </c>
      <c r="H143" s="43"/>
      <c r="I143" s="44">
        <f>5250000+17500+70000+175000+43750+17500+962500+1575000+560000+612500+235189+52500+525000+262500</f>
        <v>10358939</v>
      </c>
      <c r="J143" s="43"/>
      <c r="K143" s="44">
        <f>G143-I143</f>
        <v>20042572</v>
      </c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  <c r="HE143" s="38"/>
      <c r="HF143" s="38"/>
      <c r="HG143" s="38"/>
      <c r="HH143" s="38"/>
      <c r="HI143" s="38"/>
      <c r="HJ143" s="38"/>
      <c r="HK143" s="38"/>
      <c r="HL143" s="38"/>
      <c r="HM143" s="38"/>
      <c r="HN143" s="38"/>
      <c r="HO143" s="38"/>
      <c r="HP143" s="38"/>
      <c r="HQ143" s="38"/>
      <c r="HR143" s="38"/>
      <c r="HS143" s="38"/>
      <c r="HT143" s="38"/>
      <c r="HU143" s="38"/>
      <c r="HV143" s="38"/>
      <c r="HW143" s="38"/>
      <c r="HX143" s="38"/>
      <c r="HY143" s="38"/>
      <c r="HZ143" s="38"/>
      <c r="IA143" s="38"/>
      <c r="IB143" s="38"/>
      <c r="IC143" s="38"/>
      <c r="ID143" s="38"/>
      <c r="IE143" s="38"/>
      <c r="IF143" s="38"/>
      <c r="IG143" s="38"/>
    </row>
    <row r="144" spans="1:241" s="39" customFormat="1" ht="12" customHeight="1" x14ac:dyDescent="0.2">
      <c r="A144" s="33" t="s">
        <v>85</v>
      </c>
      <c r="B144" s="34" t="s">
        <v>4</v>
      </c>
      <c r="C144" s="43">
        <v>205798</v>
      </c>
      <c r="D144" s="45"/>
      <c r="E144" s="44">
        <v>0</v>
      </c>
      <c r="F144" s="45"/>
      <c r="G144" s="43">
        <f t="shared" ref="G144:G160" si="7">+C144+E144</f>
        <v>205798</v>
      </c>
      <c r="H144" s="43"/>
      <c r="I144" s="44">
        <v>205798</v>
      </c>
      <c r="J144" s="43"/>
      <c r="K144" s="44">
        <f t="shared" si="6"/>
        <v>0</v>
      </c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  <c r="GX144" s="38"/>
      <c r="GY144" s="38"/>
      <c r="GZ144" s="38"/>
      <c r="HA144" s="38"/>
      <c r="HB144" s="38"/>
      <c r="HC144" s="38"/>
      <c r="HD144" s="38"/>
      <c r="HE144" s="38"/>
      <c r="HF144" s="38"/>
      <c r="HG144" s="38"/>
      <c r="HH144" s="38"/>
      <c r="HI144" s="38"/>
      <c r="HJ144" s="38"/>
      <c r="HK144" s="38"/>
      <c r="HL144" s="38"/>
      <c r="HM144" s="38"/>
      <c r="HN144" s="38"/>
      <c r="HO144" s="38"/>
      <c r="HP144" s="38"/>
      <c r="HQ144" s="38"/>
      <c r="HR144" s="38"/>
      <c r="HS144" s="38"/>
      <c r="HT144" s="38"/>
      <c r="HU144" s="38"/>
      <c r="HV144" s="38"/>
      <c r="HW144" s="38"/>
      <c r="HX144" s="38"/>
      <c r="HY144" s="38"/>
      <c r="HZ144" s="38"/>
      <c r="IA144" s="38"/>
      <c r="IB144" s="38"/>
      <c r="IC144" s="38"/>
      <c r="ID144" s="38"/>
      <c r="IE144" s="38"/>
      <c r="IF144" s="38"/>
      <c r="IG144" s="38"/>
    </row>
    <row r="145" spans="1:241" s="39" customFormat="1" ht="12" customHeight="1" x14ac:dyDescent="0.2">
      <c r="A145" s="33" t="s">
        <v>86</v>
      </c>
      <c r="B145" s="34" t="s">
        <v>4</v>
      </c>
      <c r="C145" s="43">
        <v>8659779</v>
      </c>
      <c r="D145" s="45"/>
      <c r="E145" s="44">
        <v>0</v>
      </c>
      <c r="F145" s="45"/>
      <c r="G145" s="43">
        <f t="shared" si="7"/>
        <v>8659779</v>
      </c>
      <c r="H145" s="43"/>
      <c r="I145" s="44">
        <v>7354095</v>
      </c>
      <c r="J145" s="43"/>
      <c r="K145" s="44">
        <f t="shared" si="6"/>
        <v>1305684</v>
      </c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  <c r="GX145" s="38"/>
      <c r="GY145" s="38"/>
      <c r="GZ145" s="38"/>
      <c r="HA145" s="38"/>
      <c r="HB145" s="38"/>
      <c r="HC145" s="38"/>
      <c r="HD145" s="38"/>
      <c r="HE145" s="38"/>
      <c r="HF145" s="38"/>
      <c r="HG145" s="38"/>
      <c r="HH145" s="38"/>
      <c r="HI145" s="38"/>
      <c r="HJ145" s="38"/>
      <c r="HK145" s="38"/>
      <c r="HL145" s="38"/>
      <c r="HM145" s="38"/>
      <c r="HN145" s="38"/>
      <c r="HO145" s="38"/>
      <c r="HP145" s="38"/>
      <c r="HQ145" s="38"/>
      <c r="HR145" s="38"/>
      <c r="HS145" s="38"/>
      <c r="HT145" s="38"/>
      <c r="HU145" s="38"/>
      <c r="HV145" s="38"/>
      <c r="HW145" s="38"/>
      <c r="HX145" s="38"/>
      <c r="HY145" s="38"/>
      <c r="HZ145" s="38"/>
      <c r="IA145" s="38"/>
      <c r="IB145" s="38"/>
      <c r="IC145" s="38"/>
      <c r="ID145" s="38"/>
      <c r="IE145" s="38"/>
      <c r="IF145" s="38"/>
      <c r="IG145" s="38"/>
    </row>
    <row r="146" spans="1:241" s="39" customFormat="1" ht="12.75" x14ac:dyDescent="0.2">
      <c r="A146" s="33" t="s">
        <v>87</v>
      </c>
      <c r="B146" s="34" t="s">
        <v>4</v>
      </c>
      <c r="C146" s="43">
        <v>2575402</v>
      </c>
      <c r="D146" s="45"/>
      <c r="E146" s="44">
        <v>0</v>
      </c>
      <c r="F146" s="45"/>
      <c r="G146" s="43">
        <f t="shared" si="7"/>
        <v>2575402</v>
      </c>
      <c r="H146" s="43"/>
      <c r="I146" s="44">
        <v>1267535</v>
      </c>
      <c r="J146" s="43"/>
      <c r="K146" s="44">
        <f t="shared" si="6"/>
        <v>1307867</v>
      </c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  <c r="GX146" s="38"/>
      <c r="GY146" s="38"/>
      <c r="GZ146" s="38"/>
      <c r="HA146" s="38"/>
      <c r="HB146" s="38"/>
      <c r="HC146" s="38"/>
      <c r="HD146" s="38"/>
      <c r="HE146" s="38"/>
      <c r="HF146" s="38"/>
      <c r="HG146" s="38"/>
      <c r="HH146" s="38"/>
      <c r="HI146" s="38"/>
      <c r="HJ146" s="38"/>
      <c r="HK146" s="38"/>
      <c r="HL146" s="38"/>
      <c r="HM146" s="38"/>
      <c r="HN146" s="38"/>
      <c r="HO146" s="38"/>
      <c r="HP146" s="38"/>
      <c r="HQ146" s="38"/>
      <c r="HR146" s="38"/>
      <c r="HS146" s="38"/>
      <c r="HT146" s="38"/>
      <c r="HU146" s="38"/>
      <c r="HV146" s="38"/>
      <c r="HW146" s="38"/>
      <c r="HX146" s="38"/>
      <c r="HY146" s="38"/>
      <c r="HZ146" s="38"/>
      <c r="IA146" s="38"/>
      <c r="IB146" s="38"/>
      <c r="IC146" s="38"/>
      <c r="ID146" s="38"/>
      <c r="IE146" s="38"/>
      <c r="IF146" s="38"/>
      <c r="IG146" s="38"/>
    </row>
    <row r="147" spans="1:241" s="39" customFormat="1" ht="12.75" x14ac:dyDescent="0.2">
      <c r="A147" s="33" t="s">
        <v>163</v>
      </c>
      <c r="B147" s="34" t="s">
        <v>4</v>
      </c>
      <c r="C147" s="43">
        <v>130435989</v>
      </c>
      <c r="D147" s="45"/>
      <c r="E147" s="44">
        <v>101102</v>
      </c>
      <c r="F147" s="45"/>
      <c r="G147" s="43">
        <f t="shared" si="7"/>
        <v>130537091</v>
      </c>
      <c r="H147" s="43"/>
      <c r="I147" s="44">
        <v>21061956</v>
      </c>
      <c r="J147" s="43"/>
      <c r="K147" s="44">
        <f>G147-I147</f>
        <v>109475135</v>
      </c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  <c r="GX147" s="38"/>
      <c r="GY147" s="38"/>
      <c r="GZ147" s="38"/>
      <c r="HA147" s="38"/>
      <c r="HB147" s="38"/>
      <c r="HC147" s="38"/>
      <c r="HD147" s="38"/>
      <c r="HE147" s="38"/>
      <c r="HF147" s="38"/>
      <c r="HG147" s="38"/>
      <c r="HH147" s="38"/>
      <c r="HI147" s="38"/>
      <c r="HJ147" s="38"/>
      <c r="HK147" s="38"/>
      <c r="HL147" s="38"/>
      <c r="HM147" s="38"/>
      <c r="HN147" s="38"/>
      <c r="HO147" s="38"/>
      <c r="HP147" s="38"/>
      <c r="HQ147" s="38"/>
      <c r="HR147" s="38"/>
      <c r="HS147" s="38"/>
      <c r="HT147" s="38"/>
      <c r="HU147" s="38"/>
      <c r="HV147" s="38"/>
      <c r="HW147" s="38"/>
      <c r="HX147" s="38"/>
      <c r="HY147" s="38"/>
      <c r="HZ147" s="38"/>
      <c r="IA147" s="38"/>
      <c r="IB147" s="38"/>
      <c r="IC147" s="38"/>
      <c r="ID147" s="38"/>
      <c r="IE147" s="38"/>
      <c r="IF147" s="38"/>
      <c r="IG147" s="38"/>
    </row>
    <row r="148" spans="1:241" s="39" customFormat="1" ht="12.75" x14ac:dyDescent="0.2">
      <c r="A148" s="33" t="s">
        <v>154</v>
      </c>
      <c r="B148" s="34" t="s">
        <v>4</v>
      </c>
      <c r="C148" s="43">
        <v>3855280</v>
      </c>
      <c r="D148" s="45"/>
      <c r="E148" s="44">
        <v>0</v>
      </c>
      <c r="F148" s="45"/>
      <c r="G148" s="43">
        <f t="shared" si="7"/>
        <v>3855280</v>
      </c>
      <c r="H148" s="43"/>
      <c r="I148" s="44">
        <v>3084053</v>
      </c>
      <c r="J148" s="43"/>
      <c r="K148" s="44">
        <f>G148-I148</f>
        <v>771227</v>
      </c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  <c r="GX148" s="38"/>
      <c r="GY148" s="38"/>
      <c r="GZ148" s="38"/>
      <c r="HA148" s="38"/>
      <c r="HB148" s="38"/>
      <c r="HC148" s="38"/>
      <c r="HD148" s="38"/>
      <c r="HE148" s="38"/>
      <c r="HF148" s="38"/>
      <c r="HG148" s="38"/>
      <c r="HH148" s="38"/>
      <c r="HI148" s="38"/>
      <c r="HJ148" s="38"/>
      <c r="HK148" s="38"/>
      <c r="HL148" s="38"/>
      <c r="HM148" s="38"/>
      <c r="HN148" s="38"/>
      <c r="HO148" s="38"/>
      <c r="HP148" s="38"/>
      <c r="HQ148" s="38"/>
      <c r="HR148" s="38"/>
      <c r="HS148" s="38"/>
      <c r="HT148" s="38"/>
      <c r="HU148" s="38"/>
      <c r="HV148" s="38"/>
      <c r="HW148" s="38"/>
      <c r="HX148" s="38"/>
      <c r="HY148" s="38"/>
      <c r="HZ148" s="38"/>
      <c r="IA148" s="38"/>
      <c r="IB148" s="38"/>
      <c r="IC148" s="38"/>
      <c r="ID148" s="38"/>
      <c r="IE148" s="38"/>
      <c r="IF148" s="38"/>
      <c r="IG148" s="38"/>
    </row>
    <row r="149" spans="1:241" s="39" customFormat="1" ht="12.75" x14ac:dyDescent="0.2">
      <c r="A149" s="33" t="s">
        <v>222</v>
      </c>
      <c r="B149" s="34"/>
      <c r="C149" s="43">
        <v>1734226</v>
      </c>
      <c r="D149" s="45"/>
      <c r="E149" s="44">
        <v>0</v>
      </c>
      <c r="F149" s="45"/>
      <c r="G149" s="43">
        <f t="shared" si="7"/>
        <v>1734226</v>
      </c>
      <c r="H149" s="43"/>
      <c r="I149" s="44">
        <v>1733844</v>
      </c>
      <c r="J149" s="43"/>
      <c r="K149" s="44">
        <f>G149-I149</f>
        <v>382</v>
      </c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  <c r="GX149" s="38"/>
      <c r="GY149" s="38"/>
      <c r="GZ149" s="38"/>
      <c r="HA149" s="38"/>
      <c r="HB149" s="38"/>
      <c r="HC149" s="38"/>
      <c r="HD149" s="38"/>
      <c r="HE149" s="38"/>
      <c r="HF149" s="38"/>
      <c r="HG149" s="38"/>
      <c r="HH149" s="38"/>
      <c r="HI149" s="38"/>
      <c r="HJ149" s="38"/>
      <c r="HK149" s="38"/>
      <c r="HL149" s="38"/>
      <c r="HM149" s="38"/>
      <c r="HN149" s="38"/>
      <c r="HO149" s="38"/>
      <c r="HP149" s="38"/>
      <c r="HQ149" s="38"/>
      <c r="HR149" s="38"/>
      <c r="HS149" s="38"/>
      <c r="HT149" s="38"/>
      <c r="HU149" s="38"/>
      <c r="HV149" s="38"/>
      <c r="HW149" s="38"/>
      <c r="HX149" s="38"/>
      <c r="HY149" s="38"/>
      <c r="HZ149" s="38"/>
      <c r="IA149" s="38"/>
      <c r="IB149" s="38"/>
      <c r="IC149" s="38"/>
      <c r="ID149" s="38"/>
      <c r="IE149" s="38"/>
      <c r="IF149" s="38"/>
      <c r="IG149" s="38"/>
    </row>
    <row r="150" spans="1:241" s="39" customFormat="1" ht="12.75" x14ac:dyDescent="0.2">
      <c r="A150" s="33" t="s">
        <v>207</v>
      </c>
      <c r="B150" s="34" t="s">
        <v>4</v>
      </c>
      <c r="C150" s="43">
        <v>92488388</v>
      </c>
      <c r="D150" s="45"/>
      <c r="E150" s="44">
        <v>206914</v>
      </c>
      <c r="F150" s="45"/>
      <c r="G150" s="43">
        <f t="shared" si="7"/>
        <v>92695302</v>
      </c>
      <c r="H150" s="43"/>
      <c r="I150" s="44">
        <v>14528503</v>
      </c>
      <c r="J150" s="43"/>
      <c r="K150" s="44">
        <f>G150-I150</f>
        <v>78166799</v>
      </c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  <c r="GX150" s="38"/>
      <c r="GY150" s="38"/>
      <c r="GZ150" s="38"/>
      <c r="HA150" s="38"/>
      <c r="HB150" s="38"/>
      <c r="HC150" s="38"/>
      <c r="HD150" s="38"/>
      <c r="HE150" s="38"/>
      <c r="HF150" s="38"/>
      <c r="HG150" s="38"/>
      <c r="HH150" s="38"/>
      <c r="HI150" s="38"/>
      <c r="HJ150" s="38"/>
      <c r="HK150" s="38"/>
      <c r="HL150" s="38"/>
      <c r="HM150" s="38"/>
      <c r="HN150" s="38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  <c r="ID150" s="38"/>
      <c r="IE150" s="38"/>
      <c r="IF150" s="38"/>
      <c r="IG150" s="38"/>
    </row>
    <row r="151" spans="1:241" s="39" customFormat="1" ht="12.75" x14ac:dyDescent="0.2">
      <c r="A151" s="33" t="s">
        <v>173</v>
      </c>
      <c r="B151" s="34"/>
      <c r="C151" s="43">
        <v>45114</v>
      </c>
      <c r="D151" s="45"/>
      <c r="E151" s="44">
        <v>0</v>
      </c>
      <c r="F151" s="45"/>
      <c r="G151" s="43">
        <f t="shared" si="7"/>
        <v>45114</v>
      </c>
      <c r="H151" s="43"/>
      <c r="I151" s="44">
        <v>34279</v>
      </c>
      <c r="J151" s="43"/>
      <c r="K151" s="44">
        <f>G151-I151</f>
        <v>10835</v>
      </c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  <c r="ID151" s="38"/>
      <c r="IE151" s="38"/>
      <c r="IF151" s="38"/>
      <c r="IG151" s="38"/>
    </row>
    <row r="152" spans="1:241" s="39" customFormat="1" ht="12.75" x14ac:dyDescent="0.2">
      <c r="A152" s="33" t="s">
        <v>88</v>
      </c>
      <c r="B152" s="34" t="s">
        <v>4</v>
      </c>
      <c r="C152" s="43">
        <v>36250766</v>
      </c>
      <c r="D152" s="36"/>
      <c r="E152" s="44">
        <f>261530+1350679+1197025</f>
        <v>2809234</v>
      </c>
      <c r="F152" s="45"/>
      <c r="G152" s="43">
        <f t="shared" si="7"/>
        <v>39060000</v>
      </c>
      <c r="H152" s="43"/>
      <c r="I152" s="44">
        <v>21679211</v>
      </c>
      <c r="J152" s="43"/>
      <c r="K152" s="44">
        <f t="shared" si="6"/>
        <v>17380789</v>
      </c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  <c r="ID152" s="38"/>
      <c r="IE152" s="38"/>
      <c r="IF152" s="38"/>
      <c r="IG152" s="38"/>
    </row>
    <row r="153" spans="1:241" s="39" customFormat="1" ht="12.75" x14ac:dyDescent="0.2">
      <c r="A153" s="33" t="s">
        <v>220</v>
      </c>
      <c r="B153" s="34"/>
      <c r="C153" s="43">
        <v>1867418</v>
      </c>
      <c r="D153" s="36"/>
      <c r="E153" s="44">
        <v>11339</v>
      </c>
      <c r="F153" s="45"/>
      <c r="G153" s="43">
        <f t="shared" si="7"/>
        <v>1878757</v>
      </c>
      <c r="H153" s="43"/>
      <c r="I153" s="44">
        <v>46969</v>
      </c>
      <c r="J153" s="43"/>
      <c r="K153" s="44">
        <f t="shared" si="6"/>
        <v>1831788</v>
      </c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  <c r="ID153" s="38"/>
      <c r="IE153" s="38"/>
      <c r="IF153" s="38"/>
      <c r="IG153" s="38"/>
    </row>
    <row r="154" spans="1:241" s="39" customFormat="1" ht="12.75" x14ac:dyDescent="0.2">
      <c r="A154" s="33" t="s">
        <v>89</v>
      </c>
      <c r="B154" s="34" t="s">
        <v>4</v>
      </c>
      <c r="C154" s="43">
        <v>175304</v>
      </c>
      <c r="D154" s="45"/>
      <c r="E154" s="44">
        <v>0</v>
      </c>
      <c r="F154" s="45"/>
      <c r="G154" s="43">
        <f t="shared" si="7"/>
        <v>175304</v>
      </c>
      <c r="H154" s="43"/>
      <c r="I154" s="44">
        <v>165522</v>
      </c>
      <c r="J154" s="43"/>
      <c r="K154" s="44">
        <f t="shared" si="6"/>
        <v>9782</v>
      </c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  <c r="HE154" s="38"/>
      <c r="HF154" s="38"/>
      <c r="HG154" s="38"/>
      <c r="HH154" s="38"/>
      <c r="HI154" s="38"/>
      <c r="HJ154" s="38"/>
      <c r="HK154" s="38"/>
      <c r="HL154" s="38"/>
      <c r="HM154" s="38"/>
      <c r="HN154" s="38"/>
      <c r="HO154" s="38"/>
      <c r="HP154" s="38"/>
      <c r="HQ154" s="38"/>
      <c r="HR154" s="38"/>
      <c r="HS154" s="38"/>
      <c r="HT154" s="38"/>
      <c r="HU154" s="38"/>
      <c r="HV154" s="38"/>
      <c r="HW154" s="38"/>
      <c r="HX154" s="38"/>
      <c r="HY154" s="38"/>
      <c r="HZ154" s="38"/>
      <c r="IA154" s="38"/>
      <c r="IB154" s="38"/>
      <c r="IC154" s="38"/>
      <c r="ID154" s="38"/>
      <c r="IE154" s="38"/>
      <c r="IF154" s="38"/>
      <c r="IG154" s="38"/>
    </row>
    <row r="155" spans="1:241" s="39" customFormat="1" ht="12.75" x14ac:dyDescent="0.2">
      <c r="A155" s="33" t="s">
        <v>90</v>
      </c>
      <c r="B155" s="34" t="s">
        <v>4</v>
      </c>
      <c r="C155" s="43">
        <v>224048</v>
      </c>
      <c r="D155" s="45"/>
      <c r="E155" s="44">
        <v>0</v>
      </c>
      <c r="F155" s="45"/>
      <c r="G155" s="43">
        <f t="shared" si="7"/>
        <v>224048</v>
      </c>
      <c r="H155" s="43"/>
      <c r="I155" s="44">
        <v>184840</v>
      </c>
      <c r="J155" s="43"/>
      <c r="K155" s="44">
        <f t="shared" si="6"/>
        <v>39208</v>
      </c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  <c r="GX155" s="38"/>
      <c r="GY155" s="38"/>
      <c r="GZ155" s="38"/>
      <c r="HA155" s="38"/>
      <c r="HB155" s="38"/>
      <c r="HC155" s="38"/>
      <c r="HD155" s="38"/>
      <c r="HE155" s="38"/>
      <c r="HF155" s="38"/>
      <c r="HG155" s="38"/>
      <c r="HH155" s="38"/>
      <c r="HI155" s="38"/>
      <c r="HJ155" s="38"/>
      <c r="HK155" s="38"/>
      <c r="HL155" s="38"/>
      <c r="HM155" s="38"/>
      <c r="HN155" s="38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</row>
    <row r="156" spans="1:241" s="39" customFormat="1" ht="12.75" x14ac:dyDescent="0.2">
      <c r="A156" s="33" t="s">
        <v>91</v>
      </c>
      <c r="B156" s="34" t="s">
        <v>4</v>
      </c>
      <c r="C156" s="43">
        <v>202205</v>
      </c>
      <c r="D156" s="45"/>
      <c r="E156" s="44">
        <v>0</v>
      </c>
      <c r="F156" s="45"/>
      <c r="G156" s="43">
        <f t="shared" si="7"/>
        <v>202205</v>
      </c>
      <c r="H156" s="43"/>
      <c r="I156" s="44">
        <v>139059</v>
      </c>
      <c r="J156" s="43"/>
      <c r="K156" s="44">
        <f t="shared" si="6"/>
        <v>63146</v>
      </c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  <c r="GX156" s="38"/>
      <c r="GY156" s="38"/>
      <c r="GZ156" s="38"/>
      <c r="HA156" s="38"/>
      <c r="HB156" s="38"/>
      <c r="HC156" s="38"/>
      <c r="HD156" s="38"/>
      <c r="HE156" s="38"/>
      <c r="HF156" s="38"/>
      <c r="HG156" s="38"/>
      <c r="HH156" s="38"/>
      <c r="HI156" s="38"/>
      <c r="HJ156" s="38"/>
      <c r="HK156" s="38"/>
      <c r="HL156" s="38"/>
      <c r="HM156" s="38"/>
      <c r="HN156" s="38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</row>
    <row r="157" spans="1:241" s="39" customFormat="1" ht="12.75" x14ac:dyDescent="0.2">
      <c r="A157" s="33" t="s">
        <v>155</v>
      </c>
      <c r="B157" s="34" t="s">
        <v>4</v>
      </c>
      <c r="C157" s="43">
        <v>844854</v>
      </c>
      <c r="D157" s="36"/>
      <c r="E157" s="44">
        <v>0</v>
      </c>
      <c r="F157" s="36"/>
      <c r="G157" s="43">
        <f t="shared" si="7"/>
        <v>844854</v>
      </c>
      <c r="H157" s="43"/>
      <c r="I157" s="44">
        <v>813447</v>
      </c>
      <c r="J157" s="43"/>
      <c r="K157" s="44">
        <f>G157-I157</f>
        <v>31407</v>
      </c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  <c r="GX157" s="38"/>
      <c r="GY157" s="38"/>
      <c r="GZ157" s="38"/>
      <c r="HA157" s="38"/>
      <c r="HB157" s="38"/>
      <c r="HC157" s="38"/>
      <c r="HD157" s="38"/>
      <c r="HE157" s="38"/>
      <c r="HF157" s="38"/>
      <c r="HG157" s="38"/>
      <c r="HH157" s="38"/>
      <c r="HI157" s="38"/>
      <c r="HJ157" s="38"/>
      <c r="HK157" s="38"/>
      <c r="HL157" s="38"/>
      <c r="HM157" s="38"/>
      <c r="HN157" s="38"/>
      <c r="HO157" s="38"/>
      <c r="HP157" s="38"/>
      <c r="HQ157" s="38"/>
      <c r="HR157" s="38"/>
      <c r="HS157" s="38"/>
      <c r="HT157" s="38"/>
      <c r="HU157" s="38"/>
      <c r="HV157" s="38"/>
      <c r="HW157" s="38"/>
      <c r="HX157" s="38"/>
      <c r="HY157" s="38"/>
      <c r="HZ157" s="38"/>
      <c r="IA157" s="38"/>
      <c r="IB157" s="38"/>
      <c r="IC157" s="38"/>
      <c r="ID157" s="38"/>
      <c r="IE157" s="38"/>
      <c r="IF157" s="38"/>
      <c r="IG157" s="38"/>
    </row>
    <row r="158" spans="1:241" s="39" customFormat="1" ht="12.75" x14ac:dyDescent="0.2">
      <c r="A158" s="33" t="s">
        <v>156</v>
      </c>
      <c r="B158" s="34" t="s">
        <v>4</v>
      </c>
      <c r="C158" s="43">
        <v>4456293</v>
      </c>
      <c r="D158" s="45"/>
      <c r="E158" s="44">
        <v>0</v>
      </c>
      <c r="F158" s="45"/>
      <c r="G158" s="43">
        <f t="shared" si="7"/>
        <v>4456293</v>
      </c>
      <c r="H158" s="43"/>
      <c r="I158" s="44">
        <v>2919775</v>
      </c>
      <c r="J158" s="43"/>
      <c r="K158" s="44">
        <f>G158-I158</f>
        <v>1536518</v>
      </c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  <c r="GX158" s="38"/>
      <c r="GY158" s="38"/>
      <c r="GZ158" s="38"/>
      <c r="HA158" s="38"/>
      <c r="HB158" s="38"/>
      <c r="HC158" s="38"/>
      <c r="HD158" s="38"/>
      <c r="HE158" s="38"/>
      <c r="HF158" s="38"/>
      <c r="HG158" s="38"/>
      <c r="HH158" s="38"/>
      <c r="HI158" s="38"/>
      <c r="HJ158" s="38"/>
      <c r="HK158" s="38"/>
      <c r="HL158" s="38"/>
      <c r="HM158" s="38"/>
      <c r="HN158" s="38"/>
      <c r="HO158" s="38"/>
      <c r="HP158" s="38"/>
      <c r="HQ158" s="38"/>
      <c r="HR158" s="38"/>
      <c r="HS158" s="38"/>
      <c r="HT158" s="38"/>
      <c r="HU158" s="38"/>
      <c r="HV158" s="38"/>
      <c r="HW158" s="38"/>
      <c r="HX158" s="38"/>
      <c r="HY158" s="38"/>
      <c r="HZ158" s="38"/>
      <c r="IA158" s="38"/>
      <c r="IB158" s="38"/>
      <c r="IC158" s="38"/>
      <c r="ID158" s="38"/>
      <c r="IE158" s="38"/>
      <c r="IF158" s="38"/>
      <c r="IG158" s="38"/>
    </row>
    <row r="159" spans="1:241" s="39" customFormat="1" ht="12.75" x14ac:dyDescent="0.2">
      <c r="A159" s="33" t="s">
        <v>92</v>
      </c>
      <c r="B159" s="34" t="s">
        <v>4</v>
      </c>
      <c r="C159" s="43">
        <v>1016374</v>
      </c>
      <c r="D159" s="45"/>
      <c r="E159" s="44">
        <v>0</v>
      </c>
      <c r="F159" s="45"/>
      <c r="G159" s="43">
        <f t="shared" si="7"/>
        <v>1016374</v>
      </c>
      <c r="H159" s="43"/>
      <c r="I159" s="44">
        <v>903159</v>
      </c>
      <c r="J159" s="43"/>
      <c r="K159" s="44">
        <f t="shared" si="6"/>
        <v>113215</v>
      </c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  <c r="GX159" s="38"/>
      <c r="GY159" s="38"/>
      <c r="GZ159" s="38"/>
      <c r="HA159" s="38"/>
      <c r="HB159" s="38"/>
      <c r="HC159" s="38"/>
      <c r="HD159" s="38"/>
      <c r="HE159" s="38"/>
      <c r="HF159" s="38"/>
      <c r="HG159" s="38"/>
      <c r="HH159" s="38"/>
      <c r="HI159" s="38"/>
      <c r="HJ159" s="38"/>
      <c r="HK159" s="38"/>
      <c r="HL159" s="38"/>
      <c r="HM159" s="38"/>
      <c r="HN159" s="38"/>
      <c r="HO159" s="38"/>
      <c r="HP159" s="38"/>
      <c r="HQ159" s="38"/>
      <c r="HR159" s="38"/>
      <c r="HS159" s="38"/>
      <c r="HT159" s="38"/>
      <c r="HU159" s="38"/>
      <c r="HV159" s="38"/>
      <c r="HW159" s="38"/>
      <c r="HX159" s="38"/>
      <c r="HY159" s="38"/>
      <c r="HZ159" s="38"/>
      <c r="IA159" s="38"/>
      <c r="IB159" s="38"/>
      <c r="IC159" s="38"/>
      <c r="ID159" s="38"/>
      <c r="IE159" s="38"/>
      <c r="IF159" s="38"/>
      <c r="IG159" s="38"/>
    </row>
    <row r="160" spans="1:241" s="39" customFormat="1" ht="12.75" x14ac:dyDescent="0.2">
      <c r="A160" s="33" t="s">
        <v>93</v>
      </c>
      <c r="B160" s="34" t="s">
        <v>4</v>
      </c>
      <c r="C160" s="47">
        <v>237663</v>
      </c>
      <c r="D160" s="36"/>
      <c r="E160" s="48">
        <v>-45373</v>
      </c>
      <c r="F160" s="45"/>
      <c r="G160" s="49">
        <f t="shared" si="7"/>
        <v>192290</v>
      </c>
      <c r="H160" s="43"/>
      <c r="I160" s="48">
        <v>158336</v>
      </c>
      <c r="J160" s="43"/>
      <c r="K160" s="48">
        <f>G160-I160</f>
        <v>33954</v>
      </c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  <c r="GX160" s="38"/>
      <c r="GY160" s="38"/>
      <c r="GZ160" s="38"/>
      <c r="HA160" s="38"/>
      <c r="HB160" s="38"/>
      <c r="HC160" s="38"/>
      <c r="HD160" s="38"/>
      <c r="HE160" s="38"/>
      <c r="HF160" s="38"/>
      <c r="HG160" s="38"/>
      <c r="HH160" s="38"/>
      <c r="HI160" s="38"/>
      <c r="HJ160" s="38"/>
      <c r="HK160" s="38"/>
      <c r="HL160" s="38"/>
      <c r="HM160" s="38"/>
      <c r="HN160" s="38"/>
      <c r="HO160" s="38"/>
      <c r="HP160" s="38"/>
      <c r="HQ160" s="38"/>
      <c r="HR160" s="38"/>
      <c r="HS160" s="38"/>
      <c r="HT160" s="38"/>
      <c r="HU160" s="38"/>
      <c r="HV160" s="38"/>
      <c r="HW160" s="38"/>
      <c r="HX160" s="38"/>
      <c r="HY160" s="38"/>
      <c r="HZ160" s="38"/>
      <c r="IA160" s="38"/>
      <c r="IB160" s="38"/>
      <c r="IC160" s="38"/>
      <c r="ID160" s="38"/>
      <c r="IE160" s="38"/>
      <c r="IF160" s="38"/>
      <c r="IG160" s="38"/>
    </row>
    <row r="161" spans="1:241" s="39" customFormat="1" ht="12.75" x14ac:dyDescent="0.2">
      <c r="A161" s="33"/>
      <c r="B161" s="34" t="s">
        <v>4</v>
      </c>
      <c r="C161" s="43"/>
      <c r="D161" s="45"/>
      <c r="E161" s="43"/>
      <c r="F161" s="45"/>
      <c r="G161" s="43"/>
      <c r="H161" s="43"/>
      <c r="I161" s="43"/>
      <c r="J161" s="43"/>
      <c r="K161" s="44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  <c r="GX161" s="38"/>
      <c r="GY161" s="38"/>
      <c r="GZ161" s="38"/>
      <c r="HA161" s="38"/>
      <c r="HB161" s="38"/>
      <c r="HC161" s="38"/>
      <c r="HD161" s="38"/>
      <c r="HE161" s="38"/>
      <c r="HF161" s="38"/>
      <c r="HG161" s="38"/>
      <c r="HH161" s="38"/>
      <c r="HI161" s="38"/>
      <c r="HJ161" s="38"/>
      <c r="HK161" s="38"/>
      <c r="HL161" s="38"/>
      <c r="HM161" s="38"/>
      <c r="HN161" s="38"/>
      <c r="HO161" s="38"/>
      <c r="HP161" s="38"/>
      <c r="HQ161" s="38"/>
      <c r="HR161" s="38"/>
      <c r="HS161" s="38"/>
      <c r="HT161" s="38"/>
      <c r="HU161" s="38"/>
      <c r="HV161" s="38"/>
      <c r="HW161" s="38"/>
      <c r="HX161" s="38"/>
      <c r="HY161" s="38"/>
      <c r="HZ161" s="38"/>
      <c r="IA161" s="38"/>
      <c r="IB161" s="38"/>
      <c r="IC161" s="38"/>
      <c r="ID161" s="38"/>
      <c r="IE161" s="38"/>
      <c r="IF161" s="38"/>
      <c r="IG161" s="38"/>
    </row>
    <row r="162" spans="1:241" s="39" customFormat="1" ht="12.75" x14ac:dyDescent="0.2">
      <c r="A162" s="33" t="s">
        <v>135</v>
      </c>
      <c r="B162" s="34" t="s">
        <v>4</v>
      </c>
      <c r="C162" s="47">
        <f>SUM(C14:C161)</f>
        <v>926914692</v>
      </c>
      <c r="D162" s="45"/>
      <c r="E162" s="47">
        <f>SUM(E14:E161)</f>
        <v>9505114</v>
      </c>
      <c r="F162" s="45"/>
      <c r="G162" s="47">
        <f>+C162+E162</f>
        <v>936419806</v>
      </c>
      <c r="H162" s="43"/>
      <c r="I162" s="47">
        <f>SUM(I14:I161)</f>
        <v>383417419</v>
      </c>
      <c r="J162" s="43"/>
      <c r="K162" s="48">
        <f>G162-I162</f>
        <v>553002387</v>
      </c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  <c r="HE162" s="38"/>
      <c r="HF162" s="38"/>
      <c r="HG162" s="38"/>
      <c r="HH162" s="38"/>
      <c r="HI162" s="38"/>
      <c r="HJ162" s="38"/>
      <c r="HK162" s="38"/>
      <c r="HL162" s="38"/>
      <c r="HM162" s="38"/>
      <c r="HN162" s="38"/>
      <c r="HO162" s="38"/>
      <c r="HP162" s="38"/>
      <c r="HQ162" s="38"/>
      <c r="HR162" s="38"/>
      <c r="HS162" s="38"/>
      <c r="HT162" s="38"/>
      <c r="HU162" s="38"/>
      <c r="HV162" s="38"/>
      <c r="HW162" s="38"/>
      <c r="HX162" s="38"/>
      <c r="HY162" s="38"/>
      <c r="HZ162" s="38"/>
      <c r="IA162" s="38"/>
      <c r="IB162" s="38"/>
      <c r="IC162" s="38"/>
      <c r="ID162" s="38"/>
      <c r="IE162" s="38"/>
      <c r="IF162" s="38"/>
      <c r="IG162" s="38"/>
    </row>
    <row r="163" spans="1:241" s="39" customFormat="1" ht="12.75" x14ac:dyDescent="0.2">
      <c r="A163" s="33"/>
      <c r="B163" s="34" t="s">
        <v>4</v>
      </c>
      <c r="C163" s="43"/>
      <c r="D163" s="45"/>
      <c r="E163" s="43"/>
      <c r="F163" s="45"/>
      <c r="G163" s="43"/>
      <c r="H163" s="43"/>
      <c r="I163" s="43"/>
      <c r="J163" s="43"/>
      <c r="K163" s="44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  <c r="GX163" s="38"/>
      <c r="GY163" s="38"/>
      <c r="GZ163" s="38"/>
      <c r="HA163" s="38"/>
      <c r="HB163" s="38"/>
      <c r="HC163" s="38"/>
      <c r="HD163" s="38"/>
      <c r="HE163" s="38"/>
      <c r="HF163" s="38"/>
      <c r="HG163" s="38"/>
      <c r="HH163" s="38"/>
      <c r="HI163" s="38"/>
      <c r="HJ163" s="38"/>
      <c r="HK163" s="38"/>
      <c r="HL163" s="38"/>
      <c r="HM163" s="38"/>
      <c r="HN163" s="38"/>
      <c r="HO163" s="38"/>
      <c r="HP163" s="38"/>
      <c r="HQ163" s="38"/>
      <c r="HR163" s="38"/>
      <c r="HS163" s="38"/>
      <c r="HT163" s="38"/>
      <c r="HU163" s="38"/>
      <c r="HV163" s="38"/>
      <c r="HW163" s="38"/>
      <c r="HX163" s="38"/>
      <c r="HY163" s="38"/>
      <c r="HZ163" s="38"/>
      <c r="IA163" s="38"/>
      <c r="IB163" s="38"/>
      <c r="IC163" s="38"/>
      <c r="ID163" s="38"/>
      <c r="IE163" s="38"/>
      <c r="IF163" s="38"/>
      <c r="IG163" s="38"/>
    </row>
    <row r="164" spans="1:241" s="39" customFormat="1" ht="12.75" x14ac:dyDescent="0.2">
      <c r="A164" s="33" t="s">
        <v>183</v>
      </c>
      <c r="B164" s="34" t="s">
        <v>4</v>
      </c>
      <c r="C164" s="43" t="s">
        <v>149</v>
      </c>
      <c r="D164" s="45"/>
      <c r="E164" s="43"/>
      <c r="F164" s="45" t="s">
        <v>4</v>
      </c>
      <c r="G164" s="43" t="s">
        <v>4</v>
      </c>
      <c r="H164" s="43"/>
      <c r="I164" s="43"/>
      <c r="J164" s="43"/>
      <c r="K164" s="44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  <c r="GX164" s="38"/>
      <c r="GY164" s="38"/>
      <c r="GZ164" s="38"/>
      <c r="HA164" s="38"/>
      <c r="HB164" s="38"/>
      <c r="HC164" s="38"/>
      <c r="HD164" s="38"/>
      <c r="HE164" s="38"/>
      <c r="HF164" s="38"/>
      <c r="HG164" s="38"/>
      <c r="HH164" s="38"/>
      <c r="HI164" s="38"/>
      <c r="HJ164" s="38"/>
      <c r="HK164" s="38"/>
      <c r="HL164" s="38"/>
      <c r="HM164" s="38"/>
      <c r="HN164" s="38"/>
      <c r="HO164" s="38"/>
      <c r="HP164" s="38"/>
      <c r="HQ164" s="38"/>
      <c r="HR164" s="38"/>
      <c r="HS164" s="38"/>
      <c r="HT164" s="38"/>
      <c r="HU164" s="38"/>
      <c r="HV164" s="38"/>
      <c r="HW164" s="38"/>
      <c r="HX164" s="38"/>
      <c r="HY164" s="38"/>
      <c r="HZ164" s="38"/>
      <c r="IA164" s="38"/>
      <c r="IB164" s="38"/>
      <c r="IC164" s="38"/>
      <c r="ID164" s="38"/>
      <c r="IE164" s="38"/>
      <c r="IF164" s="38"/>
      <c r="IG164" s="38"/>
    </row>
    <row r="165" spans="1:241" s="39" customFormat="1" ht="12.75" x14ac:dyDescent="0.2">
      <c r="A165" s="33" t="s">
        <v>94</v>
      </c>
      <c r="B165" s="34" t="s">
        <v>4</v>
      </c>
      <c r="C165" s="43">
        <v>2537081</v>
      </c>
      <c r="D165" s="45"/>
      <c r="E165" s="44">
        <v>0</v>
      </c>
      <c r="F165" s="45"/>
      <c r="G165" s="43">
        <f>+C165+E165</f>
        <v>2537081</v>
      </c>
      <c r="H165" s="43"/>
      <c r="I165" s="44">
        <v>1422448</v>
      </c>
      <c r="J165" s="43"/>
      <c r="K165" s="44">
        <f t="shared" ref="K165:K237" si="8">G165-I165</f>
        <v>1114633</v>
      </c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38"/>
      <c r="IA165" s="38"/>
      <c r="IB165" s="38"/>
      <c r="IC165" s="38"/>
      <c r="ID165" s="38"/>
      <c r="IE165" s="38"/>
      <c r="IF165" s="38"/>
      <c r="IG165" s="38"/>
    </row>
    <row r="166" spans="1:241" s="39" customFormat="1" ht="12.75" x14ac:dyDescent="0.2">
      <c r="A166" s="33" t="s">
        <v>228</v>
      </c>
      <c r="B166" s="34"/>
      <c r="C166" s="43">
        <v>45170906</v>
      </c>
      <c r="D166" s="45"/>
      <c r="E166" s="44">
        <v>3722871</v>
      </c>
      <c r="F166" s="45"/>
      <c r="G166" s="43">
        <f t="shared" ref="G166:G240" si="9">+C166+E166</f>
        <v>48893777</v>
      </c>
      <c r="H166" s="43"/>
      <c r="I166" s="44">
        <f>93072+12541317</f>
        <v>12634389</v>
      </c>
      <c r="J166" s="43"/>
      <c r="K166" s="44">
        <f>G166-I166</f>
        <v>36259388</v>
      </c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  <c r="GX166" s="38"/>
      <c r="GY166" s="38"/>
      <c r="GZ166" s="38"/>
      <c r="HA166" s="38"/>
      <c r="HB166" s="38"/>
      <c r="HC166" s="38"/>
      <c r="HD166" s="38"/>
      <c r="HE166" s="38"/>
      <c r="HF166" s="38"/>
      <c r="HG166" s="38"/>
      <c r="HH166" s="38"/>
      <c r="HI166" s="38"/>
      <c r="HJ166" s="38"/>
      <c r="HK166" s="38"/>
      <c r="HL166" s="38"/>
      <c r="HM166" s="38"/>
      <c r="HN166" s="38"/>
      <c r="HO166" s="38"/>
      <c r="HP166" s="38"/>
      <c r="HQ166" s="38"/>
      <c r="HR166" s="38"/>
      <c r="HS166" s="38"/>
      <c r="HT166" s="38"/>
      <c r="HU166" s="38"/>
      <c r="HV166" s="38"/>
      <c r="HW166" s="38"/>
      <c r="HX166" s="38"/>
      <c r="HY166" s="38"/>
      <c r="HZ166" s="38"/>
      <c r="IA166" s="38"/>
      <c r="IB166" s="38"/>
      <c r="IC166" s="38"/>
      <c r="ID166" s="38"/>
      <c r="IE166" s="38"/>
      <c r="IF166" s="38"/>
      <c r="IG166" s="38"/>
    </row>
    <row r="167" spans="1:241" s="39" customFormat="1" ht="12.75" x14ac:dyDescent="0.2">
      <c r="A167" s="33" t="s">
        <v>13</v>
      </c>
      <c r="B167" s="34" t="s">
        <v>4</v>
      </c>
      <c r="C167" s="43">
        <v>39805909</v>
      </c>
      <c r="D167" s="45"/>
      <c r="E167" s="44">
        <v>1680508</v>
      </c>
      <c r="F167" s="45"/>
      <c r="G167" s="43">
        <f t="shared" si="9"/>
        <v>41486417</v>
      </c>
      <c r="H167" s="43"/>
      <c r="I167" s="44">
        <v>19363814</v>
      </c>
      <c r="J167" s="43"/>
      <c r="K167" s="44">
        <f>G167-I167</f>
        <v>22122603</v>
      </c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  <c r="GX167" s="38"/>
      <c r="GY167" s="38"/>
      <c r="GZ167" s="38"/>
      <c r="HA167" s="38"/>
      <c r="HB167" s="38"/>
      <c r="HC167" s="38"/>
      <c r="HD167" s="38"/>
      <c r="HE167" s="38"/>
      <c r="HF167" s="38"/>
      <c r="HG167" s="38"/>
      <c r="HH167" s="38"/>
      <c r="HI167" s="38"/>
      <c r="HJ167" s="38"/>
      <c r="HK167" s="38"/>
      <c r="HL167" s="38"/>
      <c r="HM167" s="38"/>
      <c r="HN167" s="38"/>
      <c r="HO167" s="38"/>
      <c r="HP167" s="38"/>
      <c r="HQ167" s="38"/>
      <c r="HR167" s="38"/>
      <c r="HS167" s="38"/>
      <c r="HT167" s="38"/>
      <c r="HU167" s="38"/>
      <c r="HV167" s="38"/>
      <c r="HW167" s="38"/>
      <c r="HX167" s="38"/>
      <c r="HY167" s="38"/>
      <c r="HZ167" s="38"/>
      <c r="IA167" s="38"/>
      <c r="IB167" s="38"/>
      <c r="IC167" s="38"/>
      <c r="ID167" s="38"/>
      <c r="IE167" s="38"/>
      <c r="IF167" s="38"/>
      <c r="IG167" s="38"/>
    </row>
    <row r="168" spans="1:241" s="39" customFormat="1" ht="12.75" x14ac:dyDescent="0.2">
      <c r="A168" s="33" t="s">
        <v>95</v>
      </c>
      <c r="B168" s="34" t="s">
        <v>4</v>
      </c>
      <c r="C168" s="43">
        <v>125893</v>
      </c>
      <c r="D168" s="45"/>
      <c r="E168" s="44">
        <v>0</v>
      </c>
      <c r="F168" s="45"/>
      <c r="G168" s="43">
        <f t="shared" si="9"/>
        <v>125893</v>
      </c>
      <c r="H168" s="43"/>
      <c r="I168" s="44">
        <v>112311</v>
      </c>
      <c r="J168" s="43"/>
      <c r="K168" s="44">
        <f t="shared" si="8"/>
        <v>13582</v>
      </c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  <c r="GX168" s="38"/>
      <c r="GY168" s="38"/>
      <c r="GZ168" s="38"/>
      <c r="HA168" s="38"/>
      <c r="HB168" s="38"/>
      <c r="HC168" s="38"/>
      <c r="HD168" s="38"/>
      <c r="HE168" s="38"/>
      <c r="HF168" s="38"/>
      <c r="HG168" s="38"/>
      <c r="HH168" s="38"/>
      <c r="HI168" s="38"/>
      <c r="HJ168" s="38"/>
      <c r="HK168" s="38"/>
      <c r="HL168" s="38"/>
      <c r="HM168" s="38"/>
      <c r="HN168" s="38"/>
      <c r="HO168" s="38"/>
      <c r="HP168" s="38"/>
      <c r="HQ168" s="38"/>
      <c r="HR168" s="38"/>
      <c r="HS168" s="38"/>
      <c r="HT168" s="38"/>
      <c r="HU168" s="38"/>
      <c r="HV168" s="38"/>
      <c r="HW168" s="38"/>
      <c r="HX168" s="38"/>
      <c r="HY168" s="38"/>
      <c r="HZ168" s="38"/>
      <c r="IA168" s="38"/>
      <c r="IB168" s="38"/>
      <c r="IC168" s="38"/>
      <c r="ID168" s="38"/>
      <c r="IE168" s="38"/>
      <c r="IF168" s="38"/>
      <c r="IG168" s="38"/>
    </row>
    <row r="169" spans="1:241" s="39" customFormat="1" ht="12.75" x14ac:dyDescent="0.2">
      <c r="A169" s="33" t="s">
        <v>96</v>
      </c>
      <c r="B169" s="34" t="s">
        <v>4</v>
      </c>
      <c r="C169" s="43">
        <v>7022825</v>
      </c>
      <c r="D169" s="45"/>
      <c r="E169" s="44">
        <v>0</v>
      </c>
      <c r="F169" s="45"/>
      <c r="G169" s="43">
        <f t="shared" si="9"/>
        <v>7022825</v>
      </c>
      <c r="H169" s="43"/>
      <c r="I169" s="44">
        <v>3850004</v>
      </c>
      <c r="J169" s="43"/>
      <c r="K169" s="44">
        <f t="shared" si="8"/>
        <v>3172821</v>
      </c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  <c r="GX169" s="38"/>
      <c r="GY169" s="38"/>
      <c r="GZ169" s="38"/>
      <c r="HA169" s="38"/>
      <c r="HB169" s="38"/>
      <c r="HC169" s="38"/>
      <c r="HD169" s="38"/>
      <c r="HE169" s="38"/>
      <c r="HF169" s="38"/>
      <c r="HG169" s="38"/>
      <c r="HH169" s="38"/>
      <c r="HI169" s="38"/>
      <c r="HJ169" s="38"/>
      <c r="HK169" s="38"/>
      <c r="HL169" s="38"/>
      <c r="HM169" s="38"/>
      <c r="HN169" s="38"/>
      <c r="HO169" s="38"/>
      <c r="HP169" s="38"/>
      <c r="HQ169" s="38"/>
      <c r="HR169" s="38"/>
      <c r="HS169" s="38"/>
      <c r="HT169" s="38"/>
      <c r="HU169" s="38"/>
      <c r="HV169" s="38"/>
      <c r="HW169" s="38"/>
      <c r="HX169" s="38"/>
      <c r="HY169" s="38"/>
      <c r="HZ169" s="38"/>
      <c r="IA169" s="38"/>
      <c r="IB169" s="38"/>
      <c r="IC169" s="38"/>
      <c r="ID169" s="38"/>
      <c r="IE169" s="38"/>
      <c r="IF169" s="38"/>
      <c r="IG169" s="38"/>
    </row>
    <row r="170" spans="1:241" s="39" customFormat="1" ht="12.75" x14ac:dyDescent="0.2">
      <c r="A170" s="33" t="s">
        <v>224</v>
      </c>
      <c r="B170" s="34"/>
      <c r="C170" s="43">
        <v>1422020</v>
      </c>
      <c r="D170" s="45"/>
      <c r="E170" s="44">
        <v>1032587</v>
      </c>
      <c r="F170" s="45"/>
      <c r="G170" s="43">
        <f t="shared" si="9"/>
        <v>2454607</v>
      </c>
      <c r="H170" s="43"/>
      <c r="I170" s="44">
        <v>61365</v>
      </c>
      <c r="J170" s="43"/>
      <c r="K170" s="44">
        <f t="shared" si="8"/>
        <v>2393242</v>
      </c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  <c r="GX170" s="38"/>
      <c r="GY170" s="38"/>
      <c r="GZ170" s="38"/>
      <c r="HA170" s="38"/>
      <c r="HB170" s="38"/>
      <c r="HC170" s="38"/>
      <c r="HD170" s="38"/>
      <c r="HE170" s="38"/>
      <c r="HF170" s="38"/>
      <c r="HG170" s="38"/>
      <c r="HH170" s="38"/>
      <c r="HI170" s="38"/>
      <c r="HJ170" s="38"/>
      <c r="HK170" s="38"/>
      <c r="HL170" s="38"/>
      <c r="HM170" s="38"/>
      <c r="HN170" s="38"/>
      <c r="HO170" s="38"/>
      <c r="HP170" s="38"/>
      <c r="HQ170" s="38"/>
      <c r="HR170" s="38"/>
      <c r="HS170" s="38"/>
      <c r="HT170" s="38"/>
      <c r="HU170" s="38"/>
      <c r="HV170" s="38"/>
      <c r="HW170" s="38"/>
      <c r="HX170" s="38"/>
      <c r="HY170" s="38"/>
      <c r="HZ170" s="38"/>
      <c r="IA170" s="38"/>
      <c r="IB170" s="38"/>
      <c r="IC170" s="38"/>
      <c r="ID170" s="38"/>
      <c r="IE170" s="38"/>
      <c r="IF170" s="38"/>
      <c r="IG170" s="38"/>
    </row>
    <row r="171" spans="1:241" s="39" customFormat="1" ht="12.75" x14ac:dyDescent="0.2">
      <c r="A171" s="33" t="s">
        <v>97</v>
      </c>
      <c r="B171" s="34" t="s">
        <v>4</v>
      </c>
      <c r="C171" s="43">
        <v>105770</v>
      </c>
      <c r="D171" s="45"/>
      <c r="E171" s="44">
        <v>0</v>
      </c>
      <c r="F171" s="45"/>
      <c r="G171" s="43">
        <f t="shared" si="9"/>
        <v>105770</v>
      </c>
      <c r="H171" s="43"/>
      <c r="I171" s="44">
        <v>105683</v>
      </c>
      <c r="J171" s="43"/>
      <c r="K171" s="44">
        <f t="shared" si="8"/>
        <v>87</v>
      </c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  <c r="GX171" s="38"/>
      <c r="GY171" s="38"/>
      <c r="GZ171" s="38"/>
      <c r="HA171" s="38"/>
      <c r="HB171" s="38"/>
      <c r="HC171" s="38"/>
      <c r="HD171" s="38"/>
      <c r="HE171" s="38"/>
      <c r="HF171" s="38"/>
      <c r="HG171" s="38"/>
      <c r="HH171" s="38"/>
      <c r="HI171" s="38"/>
      <c r="HJ171" s="38"/>
      <c r="HK171" s="38"/>
      <c r="HL171" s="38"/>
      <c r="HM171" s="38"/>
      <c r="HN171" s="38"/>
      <c r="HO171" s="38"/>
      <c r="HP171" s="38"/>
      <c r="HQ171" s="38"/>
      <c r="HR171" s="38"/>
      <c r="HS171" s="38"/>
      <c r="HT171" s="38"/>
      <c r="HU171" s="38"/>
      <c r="HV171" s="38"/>
      <c r="HW171" s="38"/>
      <c r="HX171" s="38"/>
      <c r="HY171" s="38"/>
      <c r="HZ171" s="38"/>
      <c r="IA171" s="38"/>
      <c r="IB171" s="38"/>
      <c r="IC171" s="38"/>
      <c r="ID171" s="38"/>
      <c r="IE171" s="38"/>
      <c r="IF171" s="38"/>
      <c r="IG171" s="38"/>
    </row>
    <row r="172" spans="1:241" s="39" customFormat="1" ht="12.75" x14ac:dyDescent="0.2">
      <c r="A172" s="33" t="s">
        <v>98</v>
      </c>
      <c r="B172" s="34" t="s">
        <v>4</v>
      </c>
      <c r="C172" s="43">
        <v>11982008</v>
      </c>
      <c r="D172" s="45"/>
      <c r="E172" s="44">
        <v>0</v>
      </c>
      <c r="F172" s="45"/>
      <c r="G172" s="43">
        <f t="shared" si="9"/>
        <v>11982008</v>
      </c>
      <c r="H172" s="43"/>
      <c r="I172" s="44">
        <v>3641191</v>
      </c>
      <c r="J172" s="43"/>
      <c r="K172" s="44">
        <f t="shared" si="8"/>
        <v>8340817</v>
      </c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8"/>
      <c r="GE172" s="38"/>
      <c r="GF172" s="38"/>
      <c r="GG172" s="38"/>
      <c r="GH172" s="38"/>
      <c r="GI172" s="38"/>
      <c r="GJ172" s="38"/>
      <c r="GK172" s="38"/>
      <c r="GL172" s="38"/>
      <c r="GM172" s="38"/>
      <c r="GN172" s="38"/>
      <c r="GO172" s="38"/>
      <c r="GP172" s="38"/>
      <c r="GQ172" s="38"/>
      <c r="GR172" s="38"/>
      <c r="GS172" s="38"/>
      <c r="GT172" s="38"/>
      <c r="GU172" s="38"/>
      <c r="GV172" s="38"/>
      <c r="GW172" s="38"/>
      <c r="GX172" s="38"/>
      <c r="GY172" s="38"/>
      <c r="GZ172" s="38"/>
      <c r="HA172" s="38"/>
      <c r="HB172" s="38"/>
      <c r="HC172" s="38"/>
      <c r="HD172" s="38"/>
      <c r="HE172" s="38"/>
      <c r="HF172" s="38"/>
      <c r="HG172" s="38"/>
      <c r="HH172" s="38"/>
      <c r="HI172" s="38"/>
      <c r="HJ172" s="38"/>
      <c r="HK172" s="38"/>
      <c r="HL172" s="38"/>
      <c r="HM172" s="38"/>
      <c r="HN172" s="38"/>
      <c r="HO172" s="38"/>
      <c r="HP172" s="38"/>
      <c r="HQ172" s="38"/>
      <c r="HR172" s="38"/>
      <c r="HS172" s="38"/>
      <c r="HT172" s="38"/>
      <c r="HU172" s="38"/>
      <c r="HV172" s="38"/>
      <c r="HW172" s="38"/>
      <c r="HX172" s="38"/>
      <c r="HY172" s="38"/>
      <c r="HZ172" s="38"/>
      <c r="IA172" s="38"/>
      <c r="IB172" s="38"/>
      <c r="IC172" s="38"/>
      <c r="ID172" s="38"/>
      <c r="IE172" s="38"/>
      <c r="IF172" s="38"/>
      <c r="IG172" s="38"/>
    </row>
    <row r="173" spans="1:241" s="39" customFormat="1" ht="12.75" x14ac:dyDescent="0.2">
      <c r="A173" s="33" t="s">
        <v>99</v>
      </c>
      <c r="B173" s="34" t="s">
        <v>4</v>
      </c>
      <c r="C173" s="43">
        <v>10508164</v>
      </c>
      <c r="D173" s="45"/>
      <c r="E173" s="44">
        <v>0</v>
      </c>
      <c r="F173" s="45"/>
      <c r="G173" s="43">
        <f t="shared" si="9"/>
        <v>10508164</v>
      </c>
      <c r="H173" s="43"/>
      <c r="I173" s="44">
        <v>1861359</v>
      </c>
      <c r="J173" s="43"/>
      <c r="K173" s="44">
        <f t="shared" si="8"/>
        <v>8646805</v>
      </c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  <c r="GX173" s="38"/>
      <c r="GY173" s="38"/>
      <c r="GZ173" s="38"/>
      <c r="HA173" s="38"/>
      <c r="HB173" s="38"/>
      <c r="HC173" s="38"/>
      <c r="HD173" s="38"/>
      <c r="HE173" s="38"/>
      <c r="HF173" s="38"/>
      <c r="HG173" s="38"/>
      <c r="HH173" s="38"/>
      <c r="HI173" s="38"/>
      <c r="HJ173" s="38"/>
      <c r="HK173" s="38"/>
      <c r="HL173" s="38"/>
      <c r="HM173" s="38"/>
      <c r="HN173" s="38"/>
      <c r="HO173" s="38"/>
      <c r="HP173" s="38"/>
      <c r="HQ173" s="38"/>
      <c r="HR173" s="38"/>
      <c r="HS173" s="38"/>
      <c r="HT173" s="38"/>
      <c r="HU173" s="38"/>
      <c r="HV173" s="38"/>
      <c r="HW173" s="38"/>
      <c r="HX173" s="38"/>
      <c r="HY173" s="38"/>
      <c r="HZ173" s="38"/>
      <c r="IA173" s="38"/>
      <c r="IB173" s="38"/>
      <c r="IC173" s="38"/>
      <c r="ID173" s="38"/>
      <c r="IE173" s="38"/>
      <c r="IF173" s="38"/>
      <c r="IG173" s="38"/>
    </row>
    <row r="174" spans="1:241" s="39" customFormat="1" ht="12.75" x14ac:dyDescent="0.2">
      <c r="A174" s="33" t="s">
        <v>100</v>
      </c>
      <c r="B174" s="34" t="s">
        <v>4</v>
      </c>
      <c r="C174" s="43">
        <v>6135177</v>
      </c>
      <c r="D174" s="45"/>
      <c r="E174" s="44">
        <v>0</v>
      </c>
      <c r="F174" s="45"/>
      <c r="G174" s="43">
        <f t="shared" si="9"/>
        <v>6135177</v>
      </c>
      <c r="H174" s="43"/>
      <c r="I174" s="44">
        <v>3595251</v>
      </c>
      <c r="J174" s="43"/>
      <c r="K174" s="44">
        <f t="shared" si="8"/>
        <v>2539926</v>
      </c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  <c r="HE174" s="38"/>
      <c r="HF174" s="38"/>
      <c r="HG174" s="38"/>
      <c r="HH174" s="38"/>
      <c r="HI174" s="38"/>
      <c r="HJ174" s="38"/>
      <c r="HK174" s="38"/>
      <c r="HL174" s="38"/>
      <c r="HM174" s="38"/>
      <c r="HN174" s="38"/>
      <c r="HO174" s="38"/>
      <c r="HP174" s="38"/>
      <c r="HQ174" s="38"/>
      <c r="HR174" s="38"/>
      <c r="HS174" s="38"/>
      <c r="HT174" s="38"/>
      <c r="HU174" s="38"/>
      <c r="HV174" s="38"/>
      <c r="HW174" s="38"/>
      <c r="HX174" s="38"/>
      <c r="HY174" s="38"/>
      <c r="HZ174" s="38"/>
      <c r="IA174" s="38"/>
      <c r="IB174" s="38"/>
      <c r="IC174" s="38"/>
      <c r="ID174" s="38"/>
      <c r="IE174" s="38"/>
      <c r="IF174" s="38"/>
      <c r="IG174" s="38"/>
    </row>
    <row r="175" spans="1:241" s="39" customFormat="1" ht="12.75" x14ac:dyDescent="0.2">
      <c r="A175" s="33" t="s">
        <v>102</v>
      </c>
      <c r="B175" s="34" t="s">
        <v>4</v>
      </c>
      <c r="C175" s="43">
        <v>976719</v>
      </c>
      <c r="D175" s="45"/>
      <c r="E175" s="44">
        <v>0</v>
      </c>
      <c r="F175" s="45"/>
      <c r="G175" s="43">
        <f t="shared" si="9"/>
        <v>976719</v>
      </c>
      <c r="H175" s="43"/>
      <c r="I175" s="44">
        <v>550057</v>
      </c>
      <c r="J175" s="43"/>
      <c r="K175" s="44">
        <f t="shared" si="8"/>
        <v>426662</v>
      </c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  <c r="GX175" s="38"/>
      <c r="GY175" s="38"/>
      <c r="GZ175" s="38"/>
      <c r="HA175" s="38"/>
      <c r="HB175" s="38"/>
      <c r="HC175" s="38"/>
      <c r="HD175" s="38"/>
      <c r="HE175" s="38"/>
      <c r="HF175" s="38"/>
      <c r="HG175" s="38"/>
      <c r="HH175" s="38"/>
      <c r="HI175" s="38"/>
      <c r="HJ175" s="38"/>
      <c r="HK175" s="38"/>
      <c r="HL175" s="38"/>
      <c r="HM175" s="38"/>
      <c r="HN175" s="38"/>
      <c r="HO175" s="38"/>
      <c r="HP175" s="38"/>
      <c r="HQ175" s="38"/>
      <c r="HR175" s="38"/>
      <c r="HS175" s="38"/>
      <c r="HT175" s="38"/>
      <c r="HU175" s="38"/>
      <c r="HV175" s="38"/>
      <c r="HW175" s="38"/>
      <c r="HX175" s="38"/>
      <c r="HY175" s="38"/>
      <c r="HZ175" s="38"/>
      <c r="IA175" s="38"/>
      <c r="IB175" s="38"/>
      <c r="IC175" s="38"/>
      <c r="ID175" s="38"/>
      <c r="IE175" s="38"/>
      <c r="IF175" s="38"/>
      <c r="IG175" s="38"/>
    </row>
    <row r="176" spans="1:241" s="39" customFormat="1" ht="12.75" x14ac:dyDescent="0.2">
      <c r="A176" s="33" t="s">
        <v>229</v>
      </c>
      <c r="B176" s="34"/>
      <c r="C176" s="43">
        <v>30395055</v>
      </c>
      <c r="D176" s="45"/>
      <c r="E176" s="44">
        <v>0</v>
      </c>
      <c r="F176" s="45"/>
      <c r="G176" s="43">
        <f t="shared" si="9"/>
        <v>30395055</v>
      </c>
      <c r="H176" s="43"/>
      <c r="I176" s="44">
        <v>3032666</v>
      </c>
      <c r="J176" s="43"/>
      <c r="K176" s="44">
        <f>G176-I176</f>
        <v>27362389</v>
      </c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  <c r="HE176" s="38"/>
      <c r="HF176" s="38"/>
      <c r="HG176" s="38"/>
      <c r="HH176" s="38"/>
      <c r="HI176" s="38"/>
      <c r="HJ176" s="38"/>
      <c r="HK176" s="38"/>
      <c r="HL176" s="38"/>
      <c r="HM176" s="38"/>
      <c r="HN176" s="38"/>
      <c r="HO176" s="38"/>
      <c r="HP176" s="38"/>
      <c r="HQ176" s="38"/>
      <c r="HR176" s="38"/>
      <c r="HS176" s="38"/>
      <c r="HT176" s="38"/>
      <c r="HU176" s="38"/>
      <c r="HV176" s="38"/>
      <c r="HW176" s="38"/>
      <c r="HX176" s="38"/>
      <c r="HY176" s="38"/>
      <c r="HZ176" s="38"/>
      <c r="IA176" s="38"/>
      <c r="IB176" s="38"/>
      <c r="IC176" s="38"/>
      <c r="ID176" s="38"/>
      <c r="IE176" s="38"/>
      <c r="IF176" s="38"/>
      <c r="IG176" s="38"/>
    </row>
    <row r="177" spans="1:241" s="39" customFormat="1" ht="12.75" x14ac:dyDescent="0.2">
      <c r="A177" s="33" t="s">
        <v>103</v>
      </c>
      <c r="B177" s="34" t="s">
        <v>4</v>
      </c>
      <c r="C177" s="43">
        <v>16570328</v>
      </c>
      <c r="D177" s="45"/>
      <c r="E177" s="44">
        <v>0</v>
      </c>
      <c r="F177" s="45"/>
      <c r="G177" s="43">
        <f t="shared" si="9"/>
        <v>16570328</v>
      </c>
      <c r="H177" s="43"/>
      <c r="I177" s="44">
        <v>8285165</v>
      </c>
      <c r="J177" s="43"/>
      <c r="K177" s="44">
        <f t="shared" si="8"/>
        <v>8285163</v>
      </c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  <c r="HE177" s="38"/>
      <c r="HF177" s="38"/>
      <c r="HG177" s="38"/>
      <c r="HH177" s="38"/>
      <c r="HI177" s="38"/>
      <c r="HJ177" s="38"/>
      <c r="HK177" s="38"/>
      <c r="HL177" s="38"/>
      <c r="HM177" s="38"/>
      <c r="HN177" s="38"/>
      <c r="HO177" s="38"/>
      <c r="HP177" s="38"/>
      <c r="HQ177" s="38"/>
      <c r="HR177" s="38"/>
      <c r="HS177" s="38"/>
      <c r="HT177" s="38"/>
      <c r="HU177" s="38"/>
      <c r="HV177" s="38"/>
      <c r="HW177" s="38"/>
      <c r="HX177" s="38"/>
      <c r="HY177" s="38"/>
      <c r="HZ177" s="38"/>
      <c r="IA177" s="38"/>
      <c r="IB177" s="38"/>
      <c r="IC177" s="38"/>
      <c r="ID177" s="38"/>
      <c r="IE177" s="38"/>
      <c r="IF177" s="38"/>
      <c r="IG177" s="38"/>
    </row>
    <row r="178" spans="1:241" s="39" customFormat="1" ht="12.75" x14ac:dyDescent="0.2">
      <c r="A178" s="33" t="s">
        <v>104</v>
      </c>
      <c r="B178" s="34" t="s">
        <v>4</v>
      </c>
      <c r="C178" s="43">
        <v>2992303</v>
      </c>
      <c r="D178" s="45"/>
      <c r="E178" s="44">
        <v>0</v>
      </c>
      <c r="F178" s="45"/>
      <c r="G178" s="43">
        <f t="shared" si="9"/>
        <v>2992303</v>
      </c>
      <c r="H178" s="43"/>
      <c r="I178" s="44">
        <v>728261</v>
      </c>
      <c r="J178" s="43"/>
      <c r="K178" s="44">
        <f t="shared" si="8"/>
        <v>2264042</v>
      </c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  <c r="HE178" s="38"/>
      <c r="HF178" s="38"/>
      <c r="HG178" s="38"/>
      <c r="HH178" s="38"/>
      <c r="HI178" s="38"/>
      <c r="HJ178" s="38"/>
      <c r="HK178" s="38"/>
      <c r="HL178" s="38"/>
      <c r="HM178" s="38"/>
      <c r="HN178" s="38"/>
      <c r="HO178" s="38"/>
      <c r="HP178" s="38"/>
      <c r="HQ178" s="38"/>
      <c r="HR178" s="38"/>
      <c r="HS178" s="38"/>
      <c r="HT178" s="38"/>
      <c r="HU178" s="38"/>
      <c r="HV178" s="38"/>
      <c r="HW178" s="38"/>
      <c r="HX178" s="38"/>
      <c r="HY178" s="38"/>
      <c r="HZ178" s="38"/>
      <c r="IA178" s="38"/>
      <c r="IB178" s="38"/>
      <c r="IC178" s="38"/>
      <c r="ID178" s="38"/>
      <c r="IE178" s="38"/>
      <c r="IF178" s="38"/>
      <c r="IG178" s="38"/>
    </row>
    <row r="179" spans="1:241" s="39" customFormat="1" ht="12.75" x14ac:dyDescent="0.2">
      <c r="A179" s="33" t="s">
        <v>35</v>
      </c>
      <c r="B179" s="34" t="s">
        <v>4</v>
      </c>
      <c r="C179" s="43">
        <v>756602</v>
      </c>
      <c r="D179" s="45"/>
      <c r="E179" s="44">
        <v>0</v>
      </c>
      <c r="F179" s="45"/>
      <c r="G179" s="43">
        <f t="shared" si="9"/>
        <v>756602</v>
      </c>
      <c r="H179" s="43"/>
      <c r="I179" s="44">
        <v>666579</v>
      </c>
      <c r="J179" s="43"/>
      <c r="K179" s="44">
        <f>G179-I179</f>
        <v>90023</v>
      </c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  <c r="HE179" s="38"/>
      <c r="HF179" s="38"/>
      <c r="HG179" s="38"/>
      <c r="HH179" s="38"/>
      <c r="HI179" s="38"/>
      <c r="HJ179" s="38"/>
      <c r="HK179" s="38"/>
      <c r="HL179" s="38"/>
      <c r="HM179" s="38"/>
      <c r="HN179" s="38"/>
      <c r="HO179" s="38"/>
      <c r="HP179" s="38"/>
      <c r="HQ179" s="38"/>
      <c r="HR179" s="38"/>
      <c r="HS179" s="38"/>
      <c r="HT179" s="38"/>
      <c r="HU179" s="38"/>
      <c r="HV179" s="38"/>
      <c r="HW179" s="38"/>
      <c r="HX179" s="38"/>
      <c r="HY179" s="38"/>
      <c r="HZ179" s="38"/>
      <c r="IA179" s="38"/>
      <c r="IB179" s="38"/>
      <c r="IC179" s="38"/>
      <c r="ID179" s="38"/>
      <c r="IE179" s="38"/>
      <c r="IF179" s="38"/>
      <c r="IG179" s="38"/>
    </row>
    <row r="180" spans="1:241" s="39" customFormat="1" ht="12.75" x14ac:dyDescent="0.2">
      <c r="A180" s="33" t="s">
        <v>37</v>
      </c>
      <c r="B180" s="34" t="s">
        <v>4</v>
      </c>
      <c r="C180" s="43">
        <v>11169508</v>
      </c>
      <c r="D180" s="45"/>
      <c r="E180" s="44">
        <v>81571</v>
      </c>
      <c r="F180" s="45"/>
      <c r="G180" s="43">
        <f t="shared" si="9"/>
        <v>11251079</v>
      </c>
      <c r="H180" s="43"/>
      <c r="I180" s="44">
        <v>4617629</v>
      </c>
      <c r="J180" s="43"/>
      <c r="K180" s="44">
        <f>G180-I180</f>
        <v>6633450</v>
      </c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  <c r="HW180" s="38"/>
      <c r="HX180" s="38"/>
      <c r="HY180" s="38"/>
      <c r="HZ180" s="38"/>
      <c r="IA180" s="38"/>
      <c r="IB180" s="38"/>
      <c r="IC180" s="38"/>
      <c r="ID180" s="38"/>
      <c r="IE180" s="38"/>
      <c r="IF180" s="38"/>
      <c r="IG180" s="38"/>
    </row>
    <row r="181" spans="1:241" s="39" customFormat="1" ht="12.75" x14ac:dyDescent="0.2">
      <c r="A181" s="33" t="s">
        <v>105</v>
      </c>
      <c r="B181" s="34" t="s">
        <v>4</v>
      </c>
      <c r="C181" s="43">
        <v>4619270</v>
      </c>
      <c r="D181" s="45"/>
      <c r="E181" s="44">
        <v>0</v>
      </c>
      <c r="F181" s="45"/>
      <c r="G181" s="43">
        <f t="shared" si="9"/>
        <v>4619270</v>
      </c>
      <c r="H181" s="43"/>
      <c r="I181" s="44">
        <v>2982059</v>
      </c>
      <c r="J181" s="43"/>
      <c r="K181" s="44">
        <f t="shared" si="8"/>
        <v>1637211</v>
      </c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  <c r="ID181" s="38"/>
      <c r="IE181" s="38"/>
      <c r="IF181" s="38"/>
      <c r="IG181" s="38"/>
    </row>
    <row r="182" spans="1:241" s="39" customFormat="1" ht="12.75" x14ac:dyDescent="0.2">
      <c r="A182" s="33" t="s">
        <v>175</v>
      </c>
      <c r="B182" s="34"/>
      <c r="C182" s="43">
        <v>23138424</v>
      </c>
      <c r="D182" s="45"/>
      <c r="E182" s="44">
        <v>0</v>
      </c>
      <c r="F182" s="45"/>
      <c r="G182" s="43">
        <f t="shared" si="9"/>
        <v>23138424</v>
      </c>
      <c r="H182" s="43"/>
      <c r="I182" s="44">
        <v>5894507</v>
      </c>
      <c r="J182" s="43"/>
      <c r="K182" s="44">
        <f t="shared" si="8"/>
        <v>17243917</v>
      </c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  <c r="HE182" s="38"/>
      <c r="HF182" s="38"/>
      <c r="HG182" s="38"/>
      <c r="HH182" s="38"/>
      <c r="HI182" s="38"/>
      <c r="HJ182" s="38"/>
      <c r="HK182" s="38"/>
      <c r="HL182" s="38"/>
      <c r="HM182" s="38"/>
      <c r="HN182" s="38"/>
      <c r="HO182" s="38"/>
      <c r="HP182" s="38"/>
      <c r="HQ182" s="38"/>
      <c r="HR182" s="38"/>
      <c r="HS182" s="38"/>
      <c r="HT182" s="38"/>
      <c r="HU182" s="38"/>
      <c r="HV182" s="38"/>
      <c r="HW182" s="38"/>
      <c r="HX182" s="38"/>
      <c r="HY182" s="38"/>
      <c r="HZ182" s="38"/>
      <c r="IA182" s="38"/>
      <c r="IB182" s="38"/>
      <c r="IC182" s="38"/>
      <c r="ID182" s="38"/>
      <c r="IE182" s="38"/>
      <c r="IF182" s="38"/>
      <c r="IG182" s="38"/>
    </row>
    <row r="183" spans="1:241" s="39" customFormat="1" ht="12.75" x14ac:dyDescent="0.2">
      <c r="A183" s="33" t="s">
        <v>146</v>
      </c>
      <c r="B183" s="34" t="s">
        <v>4</v>
      </c>
      <c r="C183" s="44">
        <v>568203</v>
      </c>
      <c r="D183" s="45"/>
      <c r="E183" s="44">
        <v>0</v>
      </c>
      <c r="F183" s="45"/>
      <c r="G183" s="43">
        <f t="shared" si="9"/>
        <v>568203</v>
      </c>
      <c r="H183" s="43"/>
      <c r="I183" s="44">
        <v>458195</v>
      </c>
      <c r="J183" s="43"/>
      <c r="K183" s="44">
        <f t="shared" si="8"/>
        <v>110008</v>
      </c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  <c r="HW183" s="38"/>
      <c r="HX183" s="38"/>
      <c r="HY183" s="38"/>
      <c r="HZ183" s="38"/>
      <c r="IA183" s="38"/>
      <c r="IB183" s="38"/>
      <c r="IC183" s="38"/>
      <c r="ID183" s="38"/>
      <c r="IE183" s="38"/>
      <c r="IF183" s="38"/>
      <c r="IG183" s="38"/>
    </row>
    <row r="184" spans="1:241" s="39" customFormat="1" ht="12.75" x14ac:dyDescent="0.2">
      <c r="A184" s="33" t="s">
        <v>106</v>
      </c>
      <c r="B184" s="34" t="s">
        <v>4</v>
      </c>
      <c r="C184" s="43">
        <v>108310</v>
      </c>
      <c r="D184" s="45"/>
      <c r="E184" s="44">
        <v>0</v>
      </c>
      <c r="F184" s="45"/>
      <c r="G184" s="43">
        <f t="shared" si="9"/>
        <v>108310</v>
      </c>
      <c r="H184" s="43"/>
      <c r="I184" s="44">
        <v>108310</v>
      </c>
      <c r="J184" s="43"/>
      <c r="K184" s="44">
        <f t="shared" si="8"/>
        <v>0</v>
      </c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  <c r="HW184" s="38"/>
      <c r="HX184" s="38"/>
      <c r="HY184" s="38"/>
      <c r="HZ184" s="38"/>
      <c r="IA184" s="38"/>
      <c r="IB184" s="38"/>
      <c r="IC184" s="38"/>
      <c r="ID184" s="38"/>
      <c r="IE184" s="38"/>
      <c r="IF184" s="38"/>
      <c r="IG184" s="38"/>
    </row>
    <row r="185" spans="1:241" s="39" customFormat="1" ht="12.75" x14ac:dyDescent="0.2">
      <c r="A185" s="33" t="s">
        <v>107</v>
      </c>
      <c r="B185" s="34" t="s">
        <v>4</v>
      </c>
      <c r="C185" s="43">
        <v>2317043</v>
      </c>
      <c r="D185" s="45"/>
      <c r="E185" s="44">
        <v>0</v>
      </c>
      <c r="F185" s="45"/>
      <c r="G185" s="43">
        <f t="shared" si="9"/>
        <v>2317043</v>
      </c>
      <c r="H185" s="43"/>
      <c r="I185" s="44">
        <v>2156895</v>
      </c>
      <c r="J185" s="43"/>
      <c r="K185" s="44">
        <f t="shared" si="8"/>
        <v>160148</v>
      </c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  <c r="ID185" s="38"/>
      <c r="IE185" s="38"/>
      <c r="IF185" s="38"/>
      <c r="IG185" s="38"/>
    </row>
    <row r="186" spans="1:241" s="39" customFormat="1" ht="12.75" x14ac:dyDescent="0.2">
      <c r="A186" s="33" t="s">
        <v>108</v>
      </c>
      <c r="B186" s="34" t="s">
        <v>4</v>
      </c>
      <c r="C186" s="43">
        <v>808822</v>
      </c>
      <c r="D186" s="45"/>
      <c r="E186" s="44">
        <v>0</v>
      </c>
      <c r="F186" s="45"/>
      <c r="G186" s="43">
        <f t="shared" si="9"/>
        <v>808822</v>
      </c>
      <c r="H186" s="43"/>
      <c r="I186" s="44">
        <v>479403</v>
      </c>
      <c r="J186" s="43"/>
      <c r="K186" s="44">
        <f t="shared" si="8"/>
        <v>329419</v>
      </c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  <c r="GX186" s="38"/>
      <c r="GY186" s="38"/>
      <c r="GZ186" s="38"/>
      <c r="HA186" s="38"/>
      <c r="HB186" s="38"/>
      <c r="HC186" s="38"/>
      <c r="HD186" s="38"/>
      <c r="HE186" s="38"/>
      <c r="HF186" s="38"/>
      <c r="HG186" s="38"/>
      <c r="HH186" s="38"/>
      <c r="HI186" s="38"/>
      <c r="HJ186" s="38"/>
      <c r="HK186" s="38"/>
      <c r="HL186" s="38"/>
      <c r="HM186" s="38"/>
      <c r="HN186" s="38"/>
      <c r="HO186" s="38"/>
      <c r="HP186" s="38"/>
      <c r="HQ186" s="38"/>
      <c r="HR186" s="38"/>
      <c r="HS186" s="38"/>
      <c r="HT186" s="38"/>
      <c r="HU186" s="38"/>
      <c r="HV186" s="38"/>
      <c r="HW186" s="38"/>
      <c r="HX186" s="38"/>
      <c r="HY186" s="38"/>
      <c r="HZ186" s="38"/>
      <c r="IA186" s="38"/>
      <c r="IB186" s="38"/>
      <c r="IC186" s="38"/>
      <c r="ID186" s="38"/>
      <c r="IE186" s="38"/>
      <c r="IF186" s="38"/>
      <c r="IG186" s="38"/>
    </row>
    <row r="187" spans="1:241" s="39" customFormat="1" ht="12.75" x14ac:dyDescent="0.2">
      <c r="A187" s="33" t="s">
        <v>109</v>
      </c>
      <c r="B187" s="34" t="s">
        <v>4</v>
      </c>
      <c r="C187" s="43">
        <v>5099781</v>
      </c>
      <c r="D187" s="45"/>
      <c r="E187" s="44">
        <v>0</v>
      </c>
      <c r="F187" s="45"/>
      <c r="G187" s="43">
        <f t="shared" si="9"/>
        <v>5099781</v>
      </c>
      <c r="H187" s="43"/>
      <c r="I187" s="44">
        <v>4792784</v>
      </c>
      <c r="J187" s="43"/>
      <c r="K187" s="44">
        <f t="shared" si="8"/>
        <v>306997</v>
      </c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  <c r="ID187" s="38"/>
      <c r="IE187" s="38"/>
      <c r="IF187" s="38"/>
      <c r="IG187" s="38"/>
    </row>
    <row r="188" spans="1:241" s="39" customFormat="1" ht="12.75" x14ac:dyDescent="0.2">
      <c r="A188" s="33" t="s">
        <v>209</v>
      </c>
      <c r="B188" s="34"/>
      <c r="C188" s="43">
        <v>1399913</v>
      </c>
      <c r="D188" s="45"/>
      <c r="E188" s="44">
        <v>0</v>
      </c>
      <c r="F188" s="45"/>
      <c r="G188" s="43">
        <f t="shared" si="9"/>
        <v>1399913</v>
      </c>
      <c r="H188" s="43"/>
      <c r="I188" s="44">
        <v>200306</v>
      </c>
      <c r="J188" s="43"/>
      <c r="K188" s="44">
        <f t="shared" si="8"/>
        <v>1199607</v>
      </c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  <c r="ID188" s="38"/>
      <c r="IE188" s="38"/>
      <c r="IF188" s="38"/>
      <c r="IG188" s="38"/>
    </row>
    <row r="189" spans="1:241" s="39" customFormat="1" ht="12.75" x14ac:dyDescent="0.2">
      <c r="A189" s="33" t="s">
        <v>216</v>
      </c>
      <c r="B189" s="34"/>
      <c r="C189" s="43">
        <v>5380427</v>
      </c>
      <c r="D189" s="45"/>
      <c r="E189" s="44">
        <v>0</v>
      </c>
      <c r="F189" s="45"/>
      <c r="G189" s="43">
        <f t="shared" si="9"/>
        <v>5380427</v>
      </c>
      <c r="H189" s="43"/>
      <c r="I189" s="44">
        <v>401372</v>
      </c>
      <c r="J189" s="43"/>
      <c r="K189" s="44">
        <f t="shared" si="8"/>
        <v>4979055</v>
      </c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  <c r="ID189" s="38"/>
      <c r="IE189" s="38"/>
      <c r="IF189" s="38"/>
      <c r="IG189" s="38"/>
    </row>
    <row r="190" spans="1:241" s="39" customFormat="1" ht="12.75" x14ac:dyDescent="0.2">
      <c r="A190" s="33" t="s">
        <v>217</v>
      </c>
      <c r="B190" s="34"/>
      <c r="C190" s="43">
        <v>12424090</v>
      </c>
      <c r="D190" s="45"/>
      <c r="E190" s="44">
        <v>0</v>
      </c>
      <c r="F190" s="45"/>
      <c r="G190" s="43">
        <f t="shared" si="9"/>
        <v>12424090</v>
      </c>
      <c r="H190" s="43"/>
      <c r="I190" s="44">
        <v>1242409</v>
      </c>
      <c r="J190" s="43"/>
      <c r="K190" s="44">
        <f t="shared" si="8"/>
        <v>11181681</v>
      </c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  <c r="ID190" s="38"/>
      <c r="IE190" s="38"/>
      <c r="IF190" s="38"/>
      <c r="IG190" s="38"/>
    </row>
    <row r="191" spans="1:241" s="39" customFormat="1" ht="12.75" x14ac:dyDescent="0.2">
      <c r="A191" s="33" t="s">
        <v>110</v>
      </c>
      <c r="B191" s="34" t="s">
        <v>4</v>
      </c>
      <c r="C191" s="43">
        <v>2584235</v>
      </c>
      <c r="D191" s="45"/>
      <c r="E191" s="44">
        <v>0</v>
      </c>
      <c r="F191" s="45"/>
      <c r="G191" s="43">
        <f t="shared" si="9"/>
        <v>2584235</v>
      </c>
      <c r="H191" s="43"/>
      <c r="I191" s="44">
        <v>2232785</v>
      </c>
      <c r="J191" s="43"/>
      <c r="K191" s="44">
        <f t="shared" si="8"/>
        <v>351450</v>
      </c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</row>
    <row r="192" spans="1:241" s="39" customFormat="1" ht="12.75" x14ac:dyDescent="0.2">
      <c r="A192" s="33" t="s">
        <v>111</v>
      </c>
      <c r="B192" s="34" t="s">
        <v>4</v>
      </c>
      <c r="C192" s="43">
        <v>752198</v>
      </c>
      <c r="D192" s="45"/>
      <c r="E192" s="44">
        <v>0</v>
      </c>
      <c r="F192" s="45"/>
      <c r="G192" s="43">
        <f t="shared" si="9"/>
        <v>752198</v>
      </c>
      <c r="H192" s="43"/>
      <c r="I192" s="44">
        <v>495735</v>
      </c>
      <c r="J192" s="43"/>
      <c r="K192" s="44">
        <f t="shared" si="8"/>
        <v>256463</v>
      </c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  <c r="GX192" s="38"/>
      <c r="GY192" s="38"/>
      <c r="GZ192" s="38"/>
      <c r="HA192" s="38"/>
      <c r="HB192" s="38"/>
      <c r="HC192" s="38"/>
      <c r="HD192" s="38"/>
      <c r="HE192" s="38"/>
      <c r="HF192" s="38"/>
      <c r="HG192" s="38"/>
      <c r="HH192" s="38"/>
      <c r="HI192" s="38"/>
      <c r="HJ192" s="38"/>
      <c r="HK192" s="38"/>
      <c r="HL192" s="38"/>
      <c r="HM192" s="38"/>
      <c r="HN192" s="38"/>
      <c r="HO192" s="38"/>
      <c r="HP192" s="38"/>
      <c r="HQ192" s="38"/>
      <c r="HR192" s="38"/>
      <c r="HS192" s="38"/>
      <c r="HT192" s="38"/>
      <c r="HU192" s="38"/>
      <c r="HV192" s="38"/>
      <c r="HW192" s="38"/>
      <c r="HX192" s="38"/>
      <c r="HY192" s="38"/>
      <c r="HZ192" s="38"/>
      <c r="IA192" s="38"/>
      <c r="IB192" s="38"/>
      <c r="IC192" s="38"/>
      <c r="ID192" s="38"/>
      <c r="IE192" s="38"/>
      <c r="IF192" s="38"/>
      <c r="IG192" s="38"/>
    </row>
    <row r="193" spans="1:241" s="39" customFormat="1" ht="12.75" x14ac:dyDescent="0.2">
      <c r="A193" s="33" t="s">
        <v>112</v>
      </c>
      <c r="B193" s="34" t="s">
        <v>4</v>
      </c>
      <c r="C193" s="43">
        <v>597826</v>
      </c>
      <c r="D193" s="45"/>
      <c r="E193" s="44">
        <v>0</v>
      </c>
      <c r="F193" s="45"/>
      <c r="G193" s="43">
        <f t="shared" si="9"/>
        <v>597826</v>
      </c>
      <c r="H193" s="43"/>
      <c r="I193" s="44">
        <v>299695</v>
      </c>
      <c r="J193" s="43"/>
      <c r="K193" s="44">
        <f t="shared" si="8"/>
        <v>298131</v>
      </c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  <c r="ID193" s="38"/>
      <c r="IE193" s="38"/>
      <c r="IF193" s="38"/>
      <c r="IG193" s="38"/>
    </row>
    <row r="194" spans="1:241" s="39" customFormat="1" ht="12.75" x14ac:dyDescent="0.2">
      <c r="A194" s="33" t="s">
        <v>113</v>
      </c>
      <c r="B194" s="34" t="s">
        <v>4</v>
      </c>
      <c r="C194" s="43">
        <v>114453</v>
      </c>
      <c r="D194" s="45"/>
      <c r="E194" s="44">
        <v>0</v>
      </c>
      <c r="F194" s="45"/>
      <c r="G194" s="43">
        <f t="shared" si="9"/>
        <v>114453</v>
      </c>
      <c r="H194" s="43"/>
      <c r="I194" s="44">
        <v>114453</v>
      </c>
      <c r="J194" s="43"/>
      <c r="K194" s="44">
        <f t="shared" si="8"/>
        <v>0</v>
      </c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  <c r="GX194" s="38"/>
      <c r="GY194" s="38"/>
      <c r="GZ194" s="38"/>
      <c r="HA194" s="38"/>
      <c r="HB194" s="38"/>
      <c r="HC194" s="38"/>
      <c r="HD194" s="38"/>
      <c r="HE194" s="38"/>
      <c r="HF194" s="38"/>
      <c r="HG194" s="38"/>
      <c r="HH194" s="38"/>
      <c r="HI194" s="38"/>
      <c r="HJ194" s="38"/>
      <c r="HK194" s="38"/>
      <c r="HL194" s="38"/>
      <c r="HM194" s="38"/>
      <c r="HN194" s="38"/>
      <c r="HO194" s="38"/>
      <c r="HP194" s="38"/>
      <c r="HQ194" s="38"/>
      <c r="HR194" s="38"/>
      <c r="HS194" s="38"/>
      <c r="HT194" s="38"/>
      <c r="HU194" s="38"/>
      <c r="HV194" s="38"/>
      <c r="HW194" s="38"/>
      <c r="HX194" s="38"/>
      <c r="HY194" s="38"/>
      <c r="HZ194" s="38"/>
      <c r="IA194" s="38"/>
      <c r="IB194" s="38"/>
      <c r="IC194" s="38"/>
      <c r="ID194" s="38"/>
      <c r="IE194" s="38"/>
      <c r="IF194" s="38"/>
      <c r="IG194" s="38"/>
    </row>
    <row r="195" spans="1:241" s="39" customFormat="1" ht="12.75" x14ac:dyDescent="0.2">
      <c r="A195" s="33" t="s">
        <v>202</v>
      </c>
      <c r="B195" s="34" t="s">
        <v>4</v>
      </c>
      <c r="C195" s="43">
        <v>17688713</v>
      </c>
      <c r="D195" s="45"/>
      <c r="E195" s="44">
        <v>0</v>
      </c>
      <c r="F195" s="45"/>
      <c r="G195" s="43">
        <f t="shared" si="9"/>
        <v>17688713</v>
      </c>
      <c r="H195" s="43"/>
      <c r="I195" s="44">
        <v>3799807</v>
      </c>
      <c r="J195" s="43"/>
      <c r="K195" s="44">
        <f t="shared" si="8"/>
        <v>13888906</v>
      </c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  <c r="HM195" s="38"/>
      <c r="HN195" s="38"/>
      <c r="HO195" s="38"/>
      <c r="HP195" s="38"/>
      <c r="HQ195" s="38"/>
      <c r="HR195" s="38"/>
      <c r="HS195" s="38"/>
      <c r="HT195" s="38"/>
      <c r="HU195" s="38"/>
      <c r="HV195" s="38"/>
      <c r="HW195" s="38"/>
      <c r="HX195" s="38"/>
      <c r="HY195" s="38"/>
      <c r="HZ195" s="38"/>
      <c r="IA195" s="38"/>
      <c r="IB195" s="38"/>
      <c r="IC195" s="38"/>
      <c r="ID195" s="38"/>
      <c r="IE195" s="38"/>
      <c r="IF195" s="38"/>
      <c r="IG195" s="38"/>
    </row>
    <row r="196" spans="1:241" s="39" customFormat="1" ht="12.75" x14ac:dyDescent="0.2">
      <c r="A196" s="33" t="s">
        <v>203</v>
      </c>
      <c r="B196" s="34" t="s">
        <v>4</v>
      </c>
      <c r="C196" s="43">
        <v>17861547</v>
      </c>
      <c r="D196" s="45"/>
      <c r="E196" s="44">
        <v>0</v>
      </c>
      <c r="F196" s="45"/>
      <c r="G196" s="43">
        <f t="shared" si="9"/>
        <v>17861547</v>
      </c>
      <c r="H196" s="43"/>
      <c r="I196" s="44">
        <v>4839466</v>
      </c>
      <c r="J196" s="43"/>
      <c r="K196" s="44">
        <f t="shared" si="8"/>
        <v>13022081</v>
      </c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  <c r="HE196" s="38"/>
      <c r="HF196" s="38"/>
      <c r="HG196" s="38"/>
      <c r="HH196" s="38"/>
      <c r="HI196" s="38"/>
      <c r="HJ196" s="38"/>
      <c r="HK196" s="38"/>
      <c r="HL196" s="38"/>
      <c r="HM196" s="38"/>
      <c r="HN196" s="38"/>
      <c r="HO196" s="38"/>
      <c r="HP196" s="38"/>
      <c r="HQ196" s="38"/>
      <c r="HR196" s="38"/>
      <c r="HS196" s="38"/>
      <c r="HT196" s="38"/>
      <c r="HU196" s="38"/>
      <c r="HV196" s="38"/>
      <c r="HW196" s="38"/>
      <c r="HX196" s="38"/>
      <c r="HY196" s="38"/>
      <c r="HZ196" s="38"/>
      <c r="IA196" s="38"/>
      <c r="IB196" s="38"/>
      <c r="IC196" s="38"/>
      <c r="ID196" s="38"/>
      <c r="IE196" s="38"/>
      <c r="IF196" s="38"/>
      <c r="IG196" s="38"/>
    </row>
    <row r="197" spans="1:241" s="39" customFormat="1" ht="12.75" x14ac:dyDescent="0.2">
      <c r="A197" s="33" t="s">
        <v>114</v>
      </c>
      <c r="B197" s="34" t="s">
        <v>4</v>
      </c>
      <c r="C197" s="43">
        <v>602443</v>
      </c>
      <c r="D197" s="45"/>
      <c r="E197" s="44">
        <v>0</v>
      </c>
      <c r="F197" s="45"/>
      <c r="G197" s="43">
        <f t="shared" si="9"/>
        <v>602443</v>
      </c>
      <c r="H197" s="43"/>
      <c r="I197" s="44">
        <v>305764</v>
      </c>
      <c r="J197" s="43"/>
      <c r="K197" s="44">
        <f t="shared" si="8"/>
        <v>296679</v>
      </c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  <c r="HE197" s="38"/>
      <c r="HF197" s="38"/>
      <c r="HG197" s="38"/>
      <c r="HH197" s="38"/>
      <c r="HI197" s="38"/>
      <c r="HJ197" s="38"/>
      <c r="HK197" s="38"/>
      <c r="HL197" s="38"/>
      <c r="HM197" s="38"/>
      <c r="HN197" s="38"/>
      <c r="HO197" s="38"/>
      <c r="HP197" s="38"/>
      <c r="HQ197" s="38"/>
      <c r="HR197" s="38"/>
      <c r="HS197" s="38"/>
      <c r="HT197" s="38"/>
      <c r="HU197" s="38"/>
      <c r="HV197" s="38"/>
      <c r="HW197" s="38"/>
      <c r="HX197" s="38"/>
      <c r="HY197" s="38"/>
      <c r="HZ197" s="38"/>
      <c r="IA197" s="38"/>
      <c r="IB197" s="38"/>
      <c r="IC197" s="38"/>
      <c r="ID197" s="38"/>
      <c r="IE197" s="38"/>
      <c r="IF197" s="38"/>
      <c r="IG197" s="38"/>
    </row>
    <row r="198" spans="1:241" s="39" customFormat="1" ht="12.75" x14ac:dyDescent="0.2">
      <c r="A198" s="33" t="s">
        <v>115</v>
      </c>
      <c r="B198" s="34" t="s">
        <v>4</v>
      </c>
      <c r="C198" s="43">
        <v>3547118</v>
      </c>
      <c r="D198" s="45"/>
      <c r="E198" s="44">
        <v>0</v>
      </c>
      <c r="F198" s="45"/>
      <c r="G198" s="43">
        <f t="shared" si="9"/>
        <v>3547118</v>
      </c>
      <c r="H198" s="43"/>
      <c r="I198" s="44">
        <v>3181680</v>
      </c>
      <c r="J198" s="43"/>
      <c r="K198" s="44">
        <f t="shared" si="8"/>
        <v>365438</v>
      </c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  <c r="HE198" s="38"/>
      <c r="HF198" s="38"/>
      <c r="HG198" s="38"/>
      <c r="HH198" s="38"/>
      <c r="HI198" s="38"/>
      <c r="HJ198" s="38"/>
      <c r="HK198" s="38"/>
      <c r="HL198" s="38"/>
      <c r="HM198" s="38"/>
      <c r="HN198" s="38"/>
      <c r="HO198" s="38"/>
      <c r="HP198" s="38"/>
      <c r="HQ198" s="38"/>
      <c r="HR198" s="38"/>
      <c r="HS198" s="38"/>
      <c r="HT198" s="38"/>
      <c r="HU198" s="38"/>
      <c r="HV198" s="38"/>
      <c r="HW198" s="38"/>
      <c r="HX198" s="38"/>
      <c r="HY198" s="38"/>
      <c r="HZ198" s="38"/>
      <c r="IA198" s="38"/>
      <c r="IB198" s="38"/>
      <c r="IC198" s="38"/>
      <c r="ID198" s="38"/>
      <c r="IE198" s="38"/>
      <c r="IF198" s="38"/>
      <c r="IG198" s="38"/>
    </row>
    <row r="199" spans="1:241" s="39" customFormat="1" ht="12.75" x14ac:dyDescent="0.2">
      <c r="A199" s="33" t="s">
        <v>116</v>
      </c>
      <c r="B199" s="34" t="s">
        <v>4</v>
      </c>
      <c r="C199" s="43">
        <v>1046631</v>
      </c>
      <c r="D199" s="45"/>
      <c r="E199" s="44">
        <v>0</v>
      </c>
      <c r="F199" s="45"/>
      <c r="G199" s="43">
        <f t="shared" si="9"/>
        <v>1046631</v>
      </c>
      <c r="H199" s="43"/>
      <c r="I199" s="44">
        <v>862111</v>
      </c>
      <c r="J199" s="43"/>
      <c r="K199" s="44">
        <f t="shared" si="8"/>
        <v>184520</v>
      </c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  <c r="GX199" s="38"/>
      <c r="GY199" s="38"/>
      <c r="GZ199" s="38"/>
      <c r="HA199" s="38"/>
      <c r="HB199" s="38"/>
      <c r="HC199" s="38"/>
      <c r="HD199" s="38"/>
      <c r="HE199" s="38"/>
      <c r="HF199" s="38"/>
      <c r="HG199" s="38"/>
      <c r="HH199" s="38"/>
      <c r="HI199" s="38"/>
      <c r="HJ199" s="38"/>
      <c r="HK199" s="38"/>
      <c r="HL199" s="38"/>
      <c r="HM199" s="38"/>
      <c r="HN199" s="38"/>
      <c r="HO199" s="38"/>
      <c r="HP199" s="38"/>
      <c r="HQ199" s="38"/>
      <c r="HR199" s="38"/>
      <c r="HS199" s="38"/>
      <c r="HT199" s="38"/>
      <c r="HU199" s="38"/>
      <c r="HV199" s="38"/>
      <c r="HW199" s="38"/>
      <c r="HX199" s="38"/>
      <c r="HY199" s="38"/>
      <c r="HZ199" s="38"/>
      <c r="IA199" s="38"/>
      <c r="IB199" s="38"/>
      <c r="IC199" s="38"/>
      <c r="ID199" s="38"/>
      <c r="IE199" s="38"/>
      <c r="IF199" s="38"/>
      <c r="IG199" s="38"/>
    </row>
    <row r="200" spans="1:241" s="39" customFormat="1" ht="12.75" x14ac:dyDescent="0.2">
      <c r="A200" s="33" t="s">
        <v>117</v>
      </c>
      <c r="B200" s="34" t="s">
        <v>4</v>
      </c>
      <c r="C200" s="43">
        <v>9465350</v>
      </c>
      <c r="D200" s="36"/>
      <c r="E200" s="44">
        <v>1303713</v>
      </c>
      <c r="F200" s="45"/>
      <c r="G200" s="43">
        <f t="shared" si="9"/>
        <v>10769063</v>
      </c>
      <c r="H200" s="43"/>
      <c r="I200" s="44">
        <v>5119980</v>
      </c>
      <c r="J200" s="43"/>
      <c r="K200" s="44">
        <f t="shared" si="8"/>
        <v>5649083</v>
      </c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  <c r="HZ200" s="38"/>
      <c r="IA200" s="38"/>
      <c r="IB200" s="38"/>
      <c r="IC200" s="38"/>
      <c r="ID200" s="38"/>
      <c r="IE200" s="38"/>
      <c r="IF200" s="38"/>
      <c r="IG200" s="38"/>
    </row>
    <row r="201" spans="1:241" s="39" customFormat="1" ht="12.75" x14ac:dyDescent="0.2">
      <c r="A201" s="33" t="s">
        <v>69</v>
      </c>
      <c r="B201" s="34" t="s">
        <v>4</v>
      </c>
      <c r="C201" s="43">
        <v>8118791</v>
      </c>
      <c r="D201" s="45"/>
      <c r="E201" s="44">
        <v>-26700</v>
      </c>
      <c r="F201" s="45"/>
      <c r="G201" s="43">
        <f t="shared" si="9"/>
        <v>8092091</v>
      </c>
      <c r="H201" s="43"/>
      <c r="I201" s="44">
        <v>3646526</v>
      </c>
      <c r="J201" s="43"/>
      <c r="K201" s="44">
        <f>G201-I201</f>
        <v>4445565</v>
      </c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  <c r="GX201" s="38"/>
      <c r="GY201" s="38"/>
      <c r="GZ201" s="38"/>
      <c r="HA201" s="38"/>
      <c r="HB201" s="38"/>
      <c r="HC201" s="38"/>
      <c r="HD201" s="38"/>
      <c r="HE201" s="38"/>
      <c r="HF201" s="38"/>
      <c r="HG201" s="38"/>
      <c r="HH201" s="38"/>
      <c r="HI201" s="38"/>
      <c r="HJ201" s="38"/>
      <c r="HK201" s="38"/>
      <c r="HL201" s="38"/>
      <c r="HM201" s="38"/>
      <c r="HN201" s="38"/>
      <c r="HO201" s="38"/>
      <c r="HP201" s="38"/>
      <c r="HQ201" s="38"/>
      <c r="HR201" s="38"/>
      <c r="HS201" s="38"/>
      <c r="HT201" s="38"/>
      <c r="HU201" s="38"/>
      <c r="HV201" s="38"/>
      <c r="HW201" s="38"/>
      <c r="HX201" s="38"/>
      <c r="HY201" s="38"/>
      <c r="HZ201" s="38"/>
      <c r="IA201" s="38"/>
      <c r="IB201" s="38"/>
      <c r="IC201" s="38"/>
      <c r="ID201" s="38"/>
      <c r="IE201" s="38"/>
      <c r="IF201" s="38"/>
      <c r="IG201" s="38"/>
    </row>
    <row r="202" spans="1:241" s="39" customFormat="1" ht="12.75" x14ac:dyDescent="0.2">
      <c r="A202" s="33" t="s">
        <v>235</v>
      </c>
      <c r="B202" s="34"/>
      <c r="C202" s="43"/>
      <c r="D202" s="45"/>
      <c r="E202" s="44"/>
      <c r="F202" s="45"/>
      <c r="G202" s="43"/>
      <c r="H202" s="43"/>
      <c r="I202" s="44"/>
      <c r="J202" s="43"/>
      <c r="K202" s="44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  <c r="GX202" s="38"/>
      <c r="GY202" s="38"/>
      <c r="GZ202" s="38"/>
      <c r="HA202" s="38"/>
      <c r="HB202" s="38"/>
      <c r="HC202" s="38"/>
      <c r="HD202" s="38"/>
      <c r="HE202" s="38"/>
      <c r="HF202" s="38"/>
      <c r="HG202" s="38"/>
      <c r="HH202" s="38"/>
      <c r="HI202" s="38"/>
      <c r="HJ202" s="38"/>
      <c r="HK202" s="38"/>
      <c r="HL202" s="38"/>
      <c r="HM202" s="38"/>
      <c r="HN202" s="38"/>
      <c r="HO202" s="38"/>
      <c r="HP202" s="38"/>
      <c r="HQ202" s="38"/>
      <c r="HR202" s="38"/>
      <c r="HS202" s="38"/>
      <c r="HT202" s="38"/>
      <c r="HU202" s="38"/>
      <c r="HV202" s="38"/>
      <c r="HW202" s="38"/>
      <c r="HX202" s="38"/>
      <c r="HY202" s="38"/>
      <c r="HZ202" s="38"/>
      <c r="IA202" s="38"/>
      <c r="IB202" s="38"/>
      <c r="IC202" s="38"/>
      <c r="ID202" s="38"/>
      <c r="IE202" s="38"/>
      <c r="IF202" s="38"/>
      <c r="IG202" s="38"/>
    </row>
    <row r="203" spans="1:241" s="39" customFormat="1" ht="12.75" x14ac:dyDescent="0.2">
      <c r="A203" s="33" t="s">
        <v>236</v>
      </c>
      <c r="B203" s="34"/>
      <c r="C203" s="43">
        <v>0</v>
      </c>
      <c r="D203" s="45"/>
      <c r="E203" s="44">
        <v>20408320</v>
      </c>
      <c r="F203" s="45"/>
      <c r="G203" s="43">
        <f t="shared" si="9"/>
        <v>20408320</v>
      </c>
      <c r="H203" s="43"/>
      <c r="I203" s="44">
        <v>510208</v>
      </c>
      <c r="J203" s="43"/>
      <c r="K203" s="44">
        <f t="shared" ref="K203:K212" si="10">G203-I203</f>
        <v>19898112</v>
      </c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  <c r="GX203" s="38"/>
      <c r="GY203" s="38"/>
      <c r="GZ203" s="38"/>
      <c r="HA203" s="38"/>
      <c r="HB203" s="38"/>
      <c r="HC203" s="38"/>
      <c r="HD203" s="38"/>
      <c r="HE203" s="38"/>
      <c r="HF203" s="38"/>
      <c r="HG203" s="38"/>
      <c r="HH203" s="38"/>
      <c r="HI203" s="38"/>
      <c r="HJ203" s="38"/>
      <c r="HK203" s="38"/>
      <c r="HL203" s="38"/>
      <c r="HM203" s="38"/>
      <c r="HN203" s="38"/>
      <c r="HO203" s="38"/>
      <c r="HP203" s="38"/>
      <c r="HQ203" s="38"/>
      <c r="HR203" s="38"/>
      <c r="HS203" s="38"/>
      <c r="HT203" s="38"/>
      <c r="HU203" s="38"/>
      <c r="HV203" s="38"/>
      <c r="HW203" s="38"/>
      <c r="HX203" s="38"/>
      <c r="HY203" s="38"/>
      <c r="HZ203" s="38"/>
      <c r="IA203" s="38"/>
      <c r="IB203" s="38"/>
      <c r="IC203" s="38"/>
      <c r="ID203" s="38"/>
      <c r="IE203" s="38"/>
      <c r="IF203" s="38"/>
      <c r="IG203" s="38"/>
    </row>
    <row r="204" spans="1:241" s="39" customFormat="1" ht="12.75" x14ac:dyDescent="0.2">
      <c r="A204" s="33" t="s">
        <v>237</v>
      </c>
      <c r="B204" s="34"/>
      <c r="C204" s="43">
        <v>0</v>
      </c>
      <c r="D204" s="45"/>
      <c r="E204" s="43">
        <v>39600574</v>
      </c>
      <c r="F204" s="45"/>
      <c r="G204" s="43">
        <f t="shared" si="9"/>
        <v>39600574</v>
      </c>
      <c r="H204" s="43"/>
      <c r="I204" s="44">
        <v>990014</v>
      </c>
      <c r="J204" s="43"/>
      <c r="K204" s="44">
        <f t="shared" si="10"/>
        <v>38610560</v>
      </c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  <c r="GX204" s="38"/>
      <c r="GY204" s="38"/>
      <c r="GZ204" s="38"/>
      <c r="HA204" s="38"/>
      <c r="HB204" s="38"/>
      <c r="HC204" s="38"/>
      <c r="HD204" s="38"/>
      <c r="HE204" s="38"/>
      <c r="HF204" s="38"/>
      <c r="HG204" s="38"/>
      <c r="HH204" s="38"/>
      <c r="HI204" s="38"/>
      <c r="HJ204" s="38"/>
      <c r="HK204" s="38"/>
      <c r="HL204" s="38"/>
      <c r="HM204" s="38"/>
      <c r="HN204" s="38"/>
      <c r="HO204" s="38"/>
      <c r="HP204" s="38"/>
      <c r="HQ204" s="38"/>
      <c r="HR204" s="38"/>
      <c r="HS204" s="38"/>
      <c r="HT204" s="38"/>
      <c r="HU204" s="38"/>
      <c r="HV204" s="38"/>
      <c r="HW204" s="38"/>
      <c r="HX204" s="38"/>
      <c r="HY204" s="38"/>
      <c r="HZ204" s="38"/>
      <c r="IA204" s="38"/>
      <c r="IB204" s="38"/>
      <c r="IC204" s="38"/>
      <c r="ID204" s="38"/>
      <c r="IE204" s="38"/>
      <c r="IF204" s="38"/>
      <c r="IG204" s="38"/>
    </row>
    <row r="205" spans="1:241" s="39" customFormat="1" ht="12.75" x14ac:dyDescent="0.2">
      <c r="A205" s="33" t="s">
        <v>238</v>
      </c>
      <c r="B205" s="34"/>
      <c r="C205" s="43">
        <v>0</v>
      </c>
      <c r="D205" s="45"/>
      <c r="E205" s="43">
        <v>20258164</v>
      </c>
      <c r="F205" s="45"/>
      <c r="G205" s="43">
        <f t="shared" si="9"/>
        <v>20258164</v>
      </c>
      <c r="H205" s="43"/>
      <c r="I205" s="44">
        <v>506454</v>
      </c>
      <c r="J205" s="43"/>
      <c r="K205" s="44">
        <f t="shared" si="10"/>
        <v>19751710</v>
      </c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  <c r="HE205" s="38"/>
      <c r="HF205" s="38"/>
      <c r="HG205" s="38"/>
      <c r="HH205" s="38"/>
      <c r="HI205" s="38"/>
      <c r="HJ205" s="38"/>
      <c r="HK205" s="38"/>
      <c r="HL205" s="38"/>
      <c r="HM205" s="38"/>
      <c r="HN205" s="38"/>
      <c r="HO205" s="38"/>
      <c r="HP205" s="38"/>
      <c r="HQ205" s="38"/>
      <c r="HR205" s="38"/>
      <c r="HS205" s="38"/>
      <c r="HT205" s="38"/>
      <c r="HU205" s="38"/>
      <c r="HV205" s="38"/>
      <c r="HW205" s="38"/>
      <c r="HX205" s="38"/>
      <c r="HY205" s="38"/>
      <c r="HZ205" s="38"/>
      <c r="IA205" s="38"/>
      <c r="IB205" s="38"/>
      <c r="IC205" s="38"/>
      <c r="ID205" s="38"/>
      <c r="IE205" s="38"/>
      <c r="IF205" s="38"/>
      <c r="IG205" s="38"/>
    </row>
    <row r="206" spans="1:241" s="39" customFormat="1" ht="12.75" x14ac:dyDescent="0.2">
      <c r="A206" s="33" t="s">
        <v>239</v>
      </c>
      <c r="B206" s="34"/>
      <c r="C206" s="43">
        <v>0</v>
      </c>
      <c r="D206" s="45"/>
      <c r="E206" s="43">
        <v>6834836</v>
      </c>
      <c r="F206" s="45"/>
      <c r="G206" s="43">
        <f t="shared" si="9"/>
        <v>6834836</v>
      </c>
      <c r="H206" s="43"/>
      <c r="I206" s="44">
        <v>170871</v>
      </c>
      <c r="J206" s="43"/>
      <c r="K206" s="44">
        <f t="shared" si="10"/>
        <v>6663965</v>
      </c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  <c r="GX206" s="38"/>
      <c r="GY206" s="38"/>
      <c r="GZ206" s="38"/>
      <c r="HA206" s="38"/>
      <c r="HB206" s="38"/>
      <c r="HC206" s="38"/>
      <c r="HD206" s="38"/>
      <c r="HE206" s="38"/>
      <c r="HF206" s="38"/>
      <c r="HG206" s="38"/>
      <c r="HH206" s="38"/>
      <c r="HI206" s="38"/>
      <c r="HJ206" s="38"/>
      <c r="HK206" s="38"/>
      <c r="HL206" s="38"/>
      <c r="HM206" s="38"/>
      <c r="HN206" s="38"/>
      <c r="HO206" s="38"/>
      <c r="HP206" s="38"/>
      <c r="HQ206" s="38"/>
      <c r="HR206" s="38"/>
      <c r="HS206" s="38"/>
      <c r="HT206" s="38"/>
      <c r="HU206" s="38"/>
      <c r="HV206" s="38"/>
      <c r="HW206" s="38"/>
      <c r="HX206" s="38"/>
      <c r="HY206" s="38"/>
      <c r="HZ206" s="38"/>
      <c r="IA206" s="38"/>
      <c r="IB206" s="38"/>
      <c r="IC206" s="38"/>
      <c r="ID206" s="38"/>
      <c r="IE206" s="38"/>
      <c r="IF206" s="38"/>
      <c r="IG206" s="38"/>
    </row>
    <row r="207" spans="1:241" s="39" customFormat="1" ht="12.75" x14ac:dyDescent="0.2">
      <c r="A207" s="33" t="s">
        <v>240</v>
      </c>
      <c r="B207" s="34"/>
      <c r="C207" s="43">
        <v>0</v>
      </c>
      <c r="D207" s="45"/>
      <c r="E207" s="43">
        <v>20258366</v>
      </c>
      <c r="F207" s="45"/>
      <c r="G207" s="43">
        <f t="shared" si="9"/>
        <v>20258366</v>
      </c>
      <c r="H207" s="43"/>
      <c r="I207" s="44">
        <v>506459</v>
      </c>
      <c r="J207" s="43"/>
      <c r="K207" s="44">
        <f t="shared" si="10"/>
        <v>19751907</v>
      </c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  <c r="HW207" s="38"/>
      <c r="HX207" s="38"/>
      <c r="HY207" s="38"/>
      <c r="HZ207" s="38"/>
      <c r="IA207" s="38"/>
      <c r="IB207" s="38"/>
      <c r="IC207" s="38"/>
      <c r="ID207" s="38"/>
      <c r="IE207" s="38"/>
      <c r="IF207" s="38"/>
      <c r="IG207" s="38"/>
    </row>
    <row r="208" spans="1:241" s="39" customFormat="1" ht="12.75" x14ac:dyDescent="0.2">
      <c r="A208" s="33" t="s">
        <v>241</v>
      </c>
      <c r="B208" s="34"/>
      <c r="C208" s="43">
        <v>0</v>
      </c>
      <c r="D208" s="45"/>
      <c r="E208" s="43">
        <v>20408320</v>
      </c>
      <c r="F208" s="45"/>
      <c r="G208" s="43">
        <f t="shared" si="9"/>
        <v>20408320</v>
      </c>
      <c r="H208" s="43"/>
      <c r="I208" s="44">
        <v>510208</v>
      </c>
      <c r="J208" s="43"/>
      <c r="K208" s="44">
        <f t="shared" si="10"/>
        <v>19898112</v>
      </c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  <c r="GX208" s="38"/>
      <c r="GY208" s="38"/>
      <c r="GZ208" s="38"/>
      <c r="HA208" s="38"/>
      <c r="HB208" s="38"/>
      <c r="HC208" s="38"/>
      <c r="HD208" s="38"/>
      <c r="HE208" s="38"/>
      <c r="HF208" s="38"/>
      <c r="HG208" s="38"/>
      <c r="HH208" s="38"/>
      <c r="HI208" s="38"/>
      <c r="HJ208" s="38"/>
      <c r="HK208" s="38"/>
      <c r="HL208" s="38"/>
      <c r="HM208" s="38"/>
      <c r="HN208" s="38"/>
      <c r="HO208" s="38"/>
      <c r="HP208" s="38"/>
      <c r="HQ208" s="38"/>
      <c r="HR208" s="38"/>
      <c r="HS208" s="38"/>
      <c r="HT208" s="38"/>
      <c r="HU208" s="38"/>
      <c r="HV208" s="38"/>
      <c r="HW208" s="38"/>
      <c r="HX208" s="38"/>
      <c r="HY208" s="38"/>
      <c r="HZ208" s="38"/>
      <c r="IA208" s="38"/>
      <c r="IB208" s="38"/>
      <c r="IC208" s="38"/>
      <c r="ID208" s="38"/>
      <c r="IE208" s="38"/>
      <c r="IF208" s="38"/>
      <c r="IG208" s="38"/>
    </row>
    <row r="209" spans="1:241" s="39" customFormat="1" ht="12.75" x14ac:dyDescent="0.2">
      <c r="A209" s="33" t="s">
        <v>242</v>
      </c>
      <c r="B209" s="34"/>
      <c r="C209" s="43">
        <v>0</v>
      </c>
      <c r="D209" s="45"/>
      <c r="E209" s="43">
        <v>21112838</v>
      </c>
      <c r="F209" s="45"/>
      <c r="G209" s="43">
        <f t="shared" si="9"/>
        <v>21112838</v>
      </c>
      <c r="H209" s="43"/>
      <c r="I209" s="44">
        <v>527821</v>
      </c>
      <c r="J209" s="43"/>
      <c r="K209" s="44">
        <f t="shared" si="10"/>
        <v>20585017</v>
      </c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  <c r="GX209" s="38"/>
      <c r="GY209" s="38"/>
      <c r="GZ209" s="38"/>
      <c r="HA209" s="38"/>
      <c r="HB209" s="38"/>
      <c r="HC209" s="38"/>
      <c r="HD209" s="38"/>
      <c r="HE209" s="38"/>
      <c r="HF209" s="38"/>
      <c r="HG209" s="38"/>
      <c r="HH209" s="38"/>
      <c r="HI209" s="38"/>
      <c r="HJ209" s="38"/>
      <c r="HK209" s="38"/>
      <c r="HL209" s="38"/>
      <c r="HM209" s="38"/>
      <c r="HN209" s="38"/>
      <c r="HO209" s="38"/>
      <c r="HP209" s="38"/>
      <c r="HQ209" s="38"/>
      <c r="HR209" s="38"/>
      <c r="HS209" s="38"/>
      <c r="HT209" s="38"/>
      <c r="HU209" s="38"/>
      <c r="HV209" s="38"/>
      <c r="HW209" s="38"/>
      <c r="HX209" s="38"/>
      <c r="HY209" s="38"/>
      <c r="HZ209" s="38"/>
      <c r="IA209" s="38"/>
      <c r="IB209" s="38"/>
      <c r="IC209" s="38"/>
      <c r="ID209" s="38"/>
      <c r="IE209" s="38"/>
      <c r="IF209" s="38"/>
      <c r="IG209" s="38"/>
    </row>
    <row r="210" spans="1:241" s="39" customFormat="1" ht="12.75" x14ac:dyDescent="0.2">
      <c r="A210" s="33" t="s">
        <v>243</v>
      </c>
      <c r="B210" s="34"/>
      <c r="C210" s="43">
        <v>0</v>
      </c>
      <c r="D210" s="45"/>
      <c r="E210" s="43">
        <v>19577086</v>
      </c>
      <c r="F210" s="45"/>
      <c r="G210" s="43">
        <f t="shared" si="9"/>
        <v>19577086</v>
      </c>
      <c r="H210" s="43"/>
      <c r="I210" s="44">
        <v>489427</v>
      </c>
      <c r="J210" s="43"/>
      <c r="K210" s="44">
        <f t="shared" si="10"/>
        <v>19087659</v>
      </c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  <c r="GX210" s="38"/>
      <c r="GY210" s="38"/>
      <c r="GZ210" s="38"/>
      <c r="HA210" s="38"/>
      <c r="HB210" s="38"/>
      <c r="HC210" s="38"/>
      <c r="HD210" s="38"/>
      <c r="HE210" s="38"/>
      <c r="HF210" s="38"/>
      <c r="HG210" s="38"/>
      <c r="HH210" s="38"/>
      <c r="HI210" s="38"/>
      <c r="HJ210" s="38"/>
      <c r="HK210" s="38"/>
      <c r="HL210" s="38"/>
      <c r="HM210" s="38"/>
      <c r="HN210" s="38"/>
      <c r="HO210" s="38"/>
      <c r="HP210" s="38"/>
      <c r="HQ210" s="38"/>
      <c r="HR210" s="38"/>
      <c r="HS210" s="38"/>
      <c r="HT210" s="38"/>
      <c r="HU210" s="38"/>
      <c r="HV210" s="38"/>
      <c r="HW210" s="38"/>
      <c r="HX210" s="38"/>
      <c r="HY210" s="38"/>
      <c r="HZ210" s="38"/>
      <c r="IA210" s="38"/>
      <c r="IB210" s="38"/>
      <c r="IC210" s="38"/>
      <c r="ID210" s="38"/>
      <c r="IE210" s="38"/>
      <c r="IF210" s="38"/>
      <c r="IG210" s="38"/>
    </row>
    <row r="211" spans="1:241" s="39" customFormat="1" ht="12.75" x14ac:dyDescent="0.2">
      <c r="A211" s="33" t="s">
        <v>244</v>
      </c>
      <c r="B211" s="34"/>
      <c r="C211" s="43">
        <v>0</v>
      </c>
      <c r="D211" s="45"/>
      <c r="E211" s="43">
        <v>32759314</v>
      </c>
      <c r="F211" s="45"/>
      <c r="G211" s="43">
        <f t="shared" si="9"/>
        <v>32759314</v>
      </c>
      <c r="H211" s="43"/>
      <c r="I211" s="44">
        <v>818983</v>
      </c>
      <c r="J211" s="43"/>
      <c r="K211" s="44">
        <f t="shared" si="10"/>
        <v>31940331</v>
      </c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  <c r="HE211" s="38"/>
      <c r="HF211" s="38"/>
      <c r="HG211" s="38"/>
      <c r="HH211" s="38"/>
      <c r="HI211" s="38"/>
      <c r="HJ211" s="38"/>
      <c r="HK211" s="38"/>
      <c r="HL211" s="38"/>
      <c r="HM211" s="38"/>
      <c r="HN211" s="38"/>
      <c r="HO211" s="38"/>
      <c r="HP211" s="38"/>
      <c r="HQ211" s="38"/>
      <c r="HR211" s="38"/>
      <c r="HS211" s="38"/>
      <c r="HT211" s="38"/>
      <c r="HU211" s="38"/>
      <c r="HV211" s="38"/>
      <c r="HW211" s="38"/>
      <c r="HX211" s="38"/>
      <c r="HY211" s="38"/>
      <c r="HZ211" s="38"/>
      <c r="IA211" s="38"/>
      <c r="IB211" s="38"/>
      <c r="IC211" s="38"/>
      <c r="ID211" s="38"/>
      <c r="IE211" s="38"/>
      <c r="IF211" s="38"/>
      <c r="IG211" s="38"/>
    </row>
    <row r="212" spans="1:241" s="39" customFormat="1" ht="12.75" x14ac:dyDescent="0.2">
      <c r="A212" s="33" t="s">
        <v>245</v>
      </c>
      <c r="B212" s="34"/>
      <c r="C212" s="43">
        <v>0</v>
      </c>
      <c r="D212" s="45"/>
      <c r="E212" s="43">
        <v>6859410</v>
      </c>
      <c r="F212" s="45"/>
      <c r="G212" s="43">
        <f t="shared" si="9"/>
        <v>6859410</v>
      </c>
      <c r="H212" s="43"/>
      <c r="I212" s="44">
        <v>342970</v>
      </c>
      <c r="J212" s="43"/>
      <c r="K212" s="44">
        <f t="shared" si="10"/>
        <v>6516440</v>
      </c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  <c r="GX212" s="38"/>
      <c r="GY212" s="38"/>
      <c r="GZ212" s="38"/>
      <c r="HA212" s="38"/>
      <c r="HB212" s="38"/>
      <c r="HC212" s="38"/>
      <c r="HD212" s="38"/>
      <c r="HE212" s="38"/>
      <c r="HF212" s="38"/>
      <c r="HG212" s="38"/>
      <c r="HH212" s="38"/>
      <c r="HI212" s="38"/>
      <c r="HJ212" s="38"/>
      <c r="HK212" s="38"/>
      <c r="HL212" s="38"/>
      <c r="HM212" s="38"/>
      <c r="HN212" s="38"/>
      <c r="HO212" s="38"/>
      <c r="HP212" s="38"/>
      <c r="HQ212" s="38"/>
      <c r="HR212" s="38"/>
      <c r="HS212" s="38"/>
      <c r="HT212" s="38"/>
      <c r="HU212" s="38"/>
      <c r="HV212" s="38"/>
      <c r="HW212" s="38"/>
      <c r="HX212" s="38"/>
      <c r="HY212" s="38"/>
      <c r="HZ212" s="38"/>
      <c r="IA212" s="38"/>
      <c r="IB212" s="38"/>
      <c r="IC212" s="38"/>
      <c r="ID212" s="38"/>
      <c r="IE212" s="38"/>
      <c r="IF212" s="38"/>
      <c r="IG212" s="38"/>
    </row>
    <row r="213" spans="1:241" s="39" customFormat="1" ht="12.75" x14ac:dyDescent="0.2">
      <c r="A213" s="33" t="s">
        <v>118</v>
      </c>
      <c r="B213" s="34" t="s">
        <v>4</v>
      </c>
      <c r="C213" s="43">
        <v>486542</v>
      </c>
      <c r="D213" s="45"/>
      <c r="E213" s="44">
        <v>0</v>
      </c>
      <c r="F213" s="45"/>
      <c r="G213" s="43">
        <f t="shared" si="9"/>
        <v>486542</v>
      </c>
      <c r="H213" s="43"/>
      <c r="I213" s="44">
        <v>352742</v>
      </c>
      <c r="J213" s="43"/>
      <c r="K213" s="44">
        <f t="shared" si="8"/>
        <v>133800</v>
      </c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  <c r="GX213" s="38"/>
      <c r="GY213" s="38"/>
      <c r="GZ213" s="38"/>
      <c r="HA213" s="38"/>
      <c r="HB213" s="38"/>
      <c r="HC213" s="38"/>
      <c r="HD213" s="38"/>
      <c r="HE213" s="38"/>
      <c r="HF213" s="38"/>
      <c r="HG213" s="38"/>
      <c r="HH213" s="38"/>
      <c r="HI213" s="38"/>
      <c r="HJ213" s="38"/>
      <c r="HK213" s="38"/>
      <c r="HL213" s="38"/>
      <c r="HM213" s="38"/>
      <c r="HN213" s="38"/>
      <c r="HO213" s="38"/>
      <c r="HP213" s="38"/>
      <c r="HQ213" s="38"/>
      <c r="HR213" s="38"/>
      <c r="HS213" s="38"/>
      <c r="HT213" s="38"/>
      <c r="HU213" s="38"/>
      <c r="HV213" s="38"/>
      <c r="HW213" s="38"/>
      <c r="HX213" s="38"/>
      <c r="HY213" s="38"/>
      <c r="HZ213" s="38"/>
      <c r="IA213" s="38"/>
      <c r="IB213" s="38"/>
      <c r="IC213" s="38"/>
      <c r="ID213" s="38"/>
      <c r="IE213" s="38"/>
      <c r="IF213" s="38"/>
      <c r="IG213" s="38"/>
    </row>
    <row r="214" spans="1:241" s="39" customFormat="1" ht="12.75" x14ac:dyDescent="0.2">
      <c r="A214" s="33" t="s">
        <v>161</v>
      </c>
      <c r="B214" s="34"/>
      <c r="C214" s="43">
        <v>26421302</v>
      </c>
      <c r="D214" s="45"/>
      <c r="E214" s="44">
        <v>0</v>
      </c>
      <c r="F214" s="45"/>
      <c r="G214" s="43">
        <f t="shared" si="9"/>
        <v>26421302</v>
      </c>
      <c r="H214" s="43"/>
      <c r="I214" s="44">
        <v>4428528</v>
      </c>
      <c r="J214" s="43"/>
      <c r="K214" s="44">
        <f t="shared" si="8"/>
        <v>21992774</v>
      </c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  <c r="GX214" s="38"/>
      <c r="GY214" s="38"/>
      <c r="GZ214" s="38"/>
      <c r="HA214" s="38"/>
      <c r="HB214" s="38"/>
      <c r="HC214" s="38"/>
      <c r="HD214" s="38"/>
      <c r="HE214" s="38"/>
      <c r="HF214" s="38"/>
      <c r="HG214" s="38"/>
      <c r="HH214" s="38"/>
      <c r="HI214" s="38"/>
      <c r="HJ214" s="38"/>
      <c r="HK214" s="38"/>
      <c r="HL214" s="38"/>
      <c r="HM214" s="38"/>
      <c r="HN214" s="38"/>
      <c r="HO214" s="38"/>
      <c r="HP214" s="38"/>
      <c r="HQ214" s="38"/>
      <c r="HR214" s="38"/>
      <c r="HS214" s="38"/>
      <c r="HT214" s="38"/>
      <c r="HU214" s="38"/>
      <c r="HV214" s="38"/>
      <c r="HW214" s="38"/>
      <c r="HX214" s="38"/>
      <c r="HY214" s="38"/>
      <c r="HZ214" s="38"/>
      <c r="IA214" s="38"/>
      <c r="IB214" s="38"/>
      <c r="IC214" s="38"/>
      <c r="ID214" s="38"/>
      <c r="IE214" s="38"/>
      <c r="IF214" s="38"/>
      <c r="IG214" s="38"/>
    </row>
    <row r="215" spans="1:241" s="39" customFormat="1" ht="12.75" x14ac:dyDescent="0.2">
      <c r="A215" s="33" t="s">
        <v>119</v>
      </c>
      <c r="B215" s="34" t="s">
        <v>4</v>
      </c>
      <c r="C215" s="43">
        <v>707928</v>
      </c>
      <c r="D215" s="45"/>
      <c r="E215" s="44">
        <v>0</v>
      </c>
      <c r="F215" s="45"/>
      <c r="G215" s="43">
        <f t="shared" si="9"/>
        <v>707928</v>
      </c>
      <c r="H215" s="43"/>
      <c r="I215" s="44">
        <v>267744</v>
      </c>
      <c r="J215" s="43"/>
      <c r="K215" s="44">
        <f t="shared" si="8"/>
        <v>440184</v>
      </c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  <c r="HE215" s="38"/>
      <c r="HF215" s="38"/>
      <c r="HG215" s="38"/>
      <c r="HH215" s="38"/>
      <c r="HI215" s="38"/>
      <c r="HJ215" s="38"/>
      <c r="HK215" s="38"/>
      <c r="HL215" s="38"/>
      <c r="HM215" s="38"/>
      <c r="HN215" s="38"/>
      <c r="HO215" s="38"/>
      <c r="HP215" s="38"/>
      <c r="HQ215" s="38"/>
      <c r="HR215" s="38"/>
      <c r="HS215" s="38"/>
      <c r="HT215" s="38"/>
      <c r="HU215" s="38"/>
      <c r="HV215" s="38"/>
      <c r="HW215" s="38"/>
      <c r="HX215" s="38"/>
      <c r="HY215" s="38"/>
      <c r="HZ215" s="38"/>
      <c r="IA215" s="38"/>
      <c r="IB215" s="38"/>
      <c r="IC215" s="38"/>
      <c r="ID215" s="38"/>
      <c r="IE215" s="38"/>
      <c r="IF215" s="38"/>
      <c r="IG215" s="38"/>
    </row>
    <row r="216" spans="1:241" s="39" customFormat="1" ht="12.75" x14ac:dyDescent="0.2">
      <c r="A216" s="33" t="s">
        <v>147</v>
      </c>
      <c r="B216" s="34"/>
      <c r="C216" s="43">
        <v>44841145</v>
      </c>
      <c r="D216" s="45"/>
      <c r="E216" s="44">
        <v>0</v>
      </c>
      <c r="F216" s="45"/>
      <c r="G216" s="43">
        <f t="shared" si="9"/>
        <v>44841145</v>
      </c>
      <c r="H216" s="43"/>
      <c r="I216" s="44">
        <v>10206066</v>
      </c>
      <c r="J216" s="43"/>
      <c r="K216" s="44">
        <f t="shared" si="8"/>
        <v>34635079</v>
      </c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  <c r="HE216" s="38"/>
      <c r="HF216" s="38"/>
      <c r="HG216" s="38"/>
      <c r="HH216" s="38"/>
      <c r="HI216" s="38"/>
      <c r="HJ216" s="38"/>
      <c r="HK216" s="38"/>
      <c r="HL216" s="38"/>
      <c r="HM216" s="38"/>
      <c r="HN216" s="38"/>
      <c r="HO216" s="38"/>
      <c r="HP216" s="38"/>
      <c r="HQ216" s="38"/>
      <c r="HR216" s="38"/>
      <c r="HS216" s="38"/>
      <c r="HT216" s="38"/>
      <c r="HU216" s="38"/>
      <c r="HV216" s="38"/>
      <c r="HW216" s="38"/>
      <c r="HX216" s="38"/>
      <c r="HY216" s="38"/>
      <c r="HZ216" s="38"/>
      <c r="IA216" s="38"/>
      <c r="IB216" s="38"/>
      <c r="IC216" s="38"/>
      <c r="ID216" s="38"/>
      <c r="IE216" s="38"/>
      <c r="IF216" s="38"/>
      <c r="IG216" s="38"/>
    </row>
    <row r="217" spans="1:241" s="39" customFormat="1" ht="12.75" x14ac:dyDescent="0.2">
      <c r="A217" s="33" t="s">
        <v>178</v>
      </c>
      <c r="B217" s="34"/>
      <c r="C217" s="43">
        <v>582420</v>
      </c>
      <c r="D217" s="45"/>
      <c r="E217" s="44">
        <v>0</v>
      </c>
      <c r="F217" s="45"/>
      <c r="G217" s="43">
        <f t="shared" si="9"/>
        <v>582420</v>
      </c>
      <c r="H217" s="43"/>
      <c r="I217" s="44">
        <v>174726</v>
      </c>
      <c r="J217" s="43"/>
      <c r="K217" s="44">
        <f t="shared" si="8"/>
        <v>407694</v>
      </c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38"/>
      <c r="IA217" s="38"/>
      <c r="IB217" s="38"/>
      <c r="IC217" s="38"/>
      <c r="ID217" s="38"/>
      <c r="IE217" s="38"/>
      <c r="IF217" s="38"/>
      <c r="IG217" s="38"/>
    </row>
    <row r="218" spans="1:241" s="39" customFormat="1" ht="12.75" x14ac:dyDescent="0.2">
      <c r="A218" s="33" t="s">
        <v>121</v>
      </c>
      <c r="B218" s="34" t="s">
        <v>4</v>
      </c>
      <c r="C218" s="43">
        <v>70492</v>
      </c>
      <c r="D218" s="45"/>
      <c r="E218" s="44">
        <v>0</v>
      </c>
      <c r="F218" s="45"/>
      <c r="G218" s="43">
        <f t="shared" si="9"/>
        <v>70492</v>
      </c>
      <c r="H218" s="43"/>
      <c r="I218" s="44">
        <v>70492</v>
      </c>
      <c r="J218" s="43"/>
      <c r="K218" s="44">
        <f>G218-I218</f>
        <v>0</v>
      </c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  <c r="HE218" s="38"/>
      <c r="HF218" s="38"/>
      <c r="HG218" s="38"/>
      <c r="HH218" s="38"/>
      <c r="HI218" s="38"/>
      <c r="HJ218" s="38"/>
      <c r="HK218" s="38"/>
      <c r="HL218" s="38"/>
      <c r="HM218" s="38"/>
      <c r="HN218" s="38"/>
      <c r="HO218" s="38"/>
      <c r="HP218" s="38"/>
      <c r="HQ218" s="38"/>
      <c r="HR218" s="38"/>
      <c r="HS218" s="38"/>
      <c r="HT218" s="38"/>
      <c r="HU218" s="38"/>
      <c r="HV218" s="38"/>
      <c r="HW218" s="38"/>
      <c r="HX218" s="38"/>
      <c r="HY218" s="38"/>
      <c r="HZ218" s="38"/>
      <c r="IA218" s="38"/>
      <c r="IB218" s="38"/>
      <c r="IC218" s="38"/>
      <c r="ID218" s="38"/>
      <c r="IE218" s="38"/>
      <c r="IF218" s="38"/>
      <c r="IG218" s="38"/>
    </row>
    <row r="219" spans="1:241" s="39" customFormat="1" ht="12.75" x14ac:dyDescent="0.2">
      <c r="A219" s="33" t="s">
        <v>122</v>
      </c>
      <c r="B219" s="34" t="s">
        <v>4</v>
      </c>
      <c r="C219" s="43">
        <v>6830087</v>
      </c>
      <c r="D219" s="36"/>
      <c r="E219" s="44">
        <v>0</v>
      </c>
      <c r="F219" s="36"/>
      <c r="G219" s="43">
        <f t="shared" si="9"/>
        <v>6830087</v>
      </c>
      <c r="H219" s="43"/>
      <c r="I219" s="44">
        <v>4882786</v>
      </c>
      <c r="J219" s="43"/>
      <c r="K219" s="44">
        <f>G219-I219</f>
        <v>1947301</v>
      </c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  <c r="GX219" s="38"/>
      <c r="GY219" s="38"/>
      <c r="GZ219" s="38"/>
      <c r="HA219" s="38"/>
      <c r="HB219" s="38"/>
      <c r="HC219" s="38"/>
      <c r="HD219" s="38"/>
      <c r="HE219" s="38"/>
      <c r="HF219" s="38"/>
      <c r="HG219" s="38"/>
      <c r="HH219" s="38"/>
      <c r="HI219" s="38"/>
      <c r="HJ219" s="38"/>
      <c r="HK219" s="38"/>
      <c r="HL219" s="38"/>
      <c r="HM219" s="38"/>
      <c r="HN219" s="38"/>
      <c r="HO219" s="38"/>
      <c r="HP219" s="38"/>
      <c r="HQ219" s="38"/>
      <c r="HR219" s="38"/>
      <c r="HS219" s="38"/>
      <c r="HT219" s="38"/>
      <c r="HU219" s="38"/>
      <c r="HV219" s="38"/>
      <c r="HW219" s="38"/>
      <c r="HX219" s="38"/>
      <c r="HY219" s="38"/>
      <c r="HZ219" s="38"/>
      <c r="IA219" s="38"/>
      <c r="IB219" s="38"/>
      <c r="IC219" s="38"/>
      <c r="ID219" s="38"/>
      <c r="IE219" s="38"/>
      <c r="IF219" s="38"/>
      <c r="IG219" s="38"/>
    </row>
    <row r="220" spans="1:241" s="39" customFormat="1" ht="12.75" x14ac:dyDescent="0.2">
      <c r="A220" s="33" t="s">
        <v>246</v>
      </c>
      <c r="B220" s="34"/>
      <c r="C220" s="43">
        <v>0</v>
      </c>
      <c r="D220" s="36"/>
      <c r="E220" s="44">
        <v>33422772</v>
      </c>
      <c r="F220" s="36"/>
      <c r="G220" s="43">
        <f t="shared" si="9"/>
        <v>33422772</v>
      </c>
      <c r="H220" s="43"/>
      <c r="I220" s="44">
        <v>835569</v>
      </c>
      <c r="J220" s="43"/>
      <c r="K220" s="44">
        <f>G220-I220</f>
        <v>32587203</v>
      </c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  <c r="GX220" s="38"/>
      <c r="GY220" s="38"/>
      <c r="GZ220" s="38"/>
      <c r="HA220" s="38"/>
      <c r="HB220" s="38"/>
      <c r="HC220" s="38"/>
      <c r="HD220" s="38"/>
      <c r="HE220" s="38"/>
      <c r="HF220" s="38"/>
      <c r="HG220" s="38"/>
      <c r="HH220" s="38"/>
      <c r="HI220" s="38"/>
      <c r="HJ220" s="38"/>
      <c r="HK220" s="38"/>
      <c r="HL220" s="38"/>
      <c r="HM220" s="38"/>
      <c r="HN220" s="38"/>
      <c r="HO220" s="38"/>
      <c r="HP220" s="38"/>
      <c r="HQ220" s="38"/>
      <c r="HR220" s="38"/>
      <c r="HS220" s="38"/>
      <c r="HT220" s="38"/>
      <c r="HU220" s="38"/>
      <c r="HV220" s="38"/>
      <c r="HW220" s="38"/>
      <c r="HX220" s="38"/>
      <c r="HY220" s="38"/>
      <c r="HZ220" s="38"/>
      <c r="IA220" s="38"/>
      <c r="IB220" s="38"/>
      <c r="IC220" s="38"/>
      <c r="ID220" s="38"/>
      <c r="IE220" s="38"/>
      <c r="IF220" s="38"/>
      <c r="IG220" s="38"/>
    </row>
    <row r="221" spans="1:241" s="39" customFormat="1" ht="12.75" x14ac:dyDescent="0.2">
      <c r="A221" s="33" t="s">
        <v>123</v>
      </c>
      <c r="B221" s="34" t="s">
        <v>4</v>
      </c>
      <c r="C221" s="43">
        <v>3172381</v>
      </c>
      <c r="D221" s="45"/>
      <c r="E221" s="44">
        <v>0</v>
      </c>
      <c r="F221" s="45"/>
      <c r="G221" s="43">
        <f t="shared" si="9"/>
        <v>3172381</v>
      </c>
      <c r="H221" s="43"/>
      <c r="I221" s="44">
        <v>1721444</v>
      </c>
      <c r="J221" s="43"/>
      <c r="K221" s="44">
        <f t="shared" si="8"/>
        <v>1450937</v>
      </c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  <c r="HE221" s="38"/>
      <c r="HF221" s="38"/>
      <c r="HG221" s="38"/>
      <c r="HH221" s="38"/>
      <c r="HI221" s="38"/>
      <c r="HJ221" s="38"/>
      <c r="HK221" s="38"/>
      <c r="HL221" s="38"/>
      <c r="HM221" s="38"/>
      <c r="HN221" s="38"/>
      <c r="HO221" s="38"/>
      <c r="HP221" s="38"/>
      <c r="HQ221" s="38"/>
      <c r="HR221" s="38"/>
      <c r="HS221" s="38"/>
      <c r="HT221" s="38"/>
      <c r="HU221" s="38"/>
      <c r="HV221" s="38"/>
      <c r="HW221" s="38"/>
      <c r="HX221" s="38"/>
      <c r="HY221" s="38"/>
      <c r="HZ221" s="38"/>
      <c r="IA221" s="38"/>
      <c r="IB221" s="38"/>
      <c r="IC221" s="38"/>
      <c r="ID221" s="38"/>
      <c r="IE221" s="38"/>
      <c r="IF221" s="38"/>
      <c r="IG221" s="38"/>
    </row>
    <row r="222" spans="1:241" s="39" customFormat="1" ht="12.75" x14ac:dyDescent="0.2">
      <c r="A222" s="33" t="s">
        <v>218</v>
      </c>
      <c r="B222" s="34"/>
      <c r="C222" s="43">
        <v>14310000</v>
      </c>
      <c r="D222" s="45"/>
      <c r="E222" s="44">
        <v>0</v>
      </c>
      <c r="F222" s="45"/>
      <c r="G222" s="43">
        <f t="shared" si="9"/>
        <v>14310000</v>
      </c>
      <c r="H222" s="43"/>
      <c r="I222" s="44">
        <v>1431000</v>
      </c>
      <c r="J222" s="43"/>
      <c r="K222" s="44">
        <f t="shared" si="8"/>
        <v>12879000</v>
      </c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  <c r="HE222" s="38"/>
      <c r="HF222" s="38"/>
      <c r="HG222" s="38"/>
      <c r="HH222" s="38"/>
      <c r="HI222" s="38"/>
      <c r="HJ222" s="38"/>
      <c r="HK222" s="38"/>
      <c r="HL222" s="38"/>
      <c r="HM222" s="38"/>
      <c r="HN222" s="38"/>
      <c r="HO222" s="38"/>
      <c r="HP222" s="38"/>
      <c r="HQ222" s="38"/>
      <c r="HR222" s="38"/>
      <c r="HS222" s="38"/>
      <c r="HT222" s="38"/>
      <c r="HU222" s="38"/>
      <c r="HV222" s="38"/>
      <c r="HW222" s="38"/>
      <c r="HX222" s="38"/>
      <c r="HY222" s="38"/>
      <c r="HZ222" s="38"/>
      <c r="IA222" s="38"/>
      <c r="IB222" s="38"/>
      <c r="IC222" s="38"/>
      <c r="ID222" s="38"/>
      <c r="IE222" s="38"/>
      <c r="IF222" s="38"/>
      <c r="IG222" s="38"/>
    </row>
    <row r="223" spans="1:241" s="39" customFormat="1" ht="12.75" x14ac:dyDescent="0.2">
      <c r="A223" s="33" t="s">
        <v>124</v>
      </c>
      <c r="B223" s="34"/>
      <c r="C223" s="43">
        <v>1664423</v>
      </c>
      <c r="D223" s="45"/>
      <c r="E223" s="44">
        <v>0</v>
      </c>
      <c r="F223" s="45"/>
      <c r="G223" s="43">
        <f t="shared" si="9"/>
        <v>1664423</v>
      </c>
      <c r="H223" s="43"/>
      <c r="I223" s="44">
        <v>1374982</v>
      </c>
      <c r="J223" s="43"/>
      <c r="K223" s="44">
        <f t="shared" si="8"/>
        <v>289441</v>
      </c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  <c r="GX223" s="38"/>
      <c r="GY223" s="38"/>
      <c r="GZ223" s="38"/>
      <c r="HA223" s="38"/>
      <c r="HB223" s="38"/>
      <c r="HC223" s="38"/>
      <c r="HD223" s="38"/>
      <c r="HE223" s="38"/>
      <c r="HF223" s="38"/>
      <c r="HG223" s="38"/>
      <c r="HH223" s="38"/>
      <c r="HI223" s="38"/>
      <c r="HJ223" s="38"/>
      <c r="HK223" s="38"/>
      <c r="HL223" s="38"/>
      <c r="HM223" s="38"/>
      <c r="HN223" s="38"/>
      <c r="HO223" s="38"/>
      <c r="HP223" s="38"/>
      <c r="HQ223" s="38"/>
      <c r="HR223" s="38"/>
      <c r="HS223" s="38"/>
      <c r="HT223" s="38"/>
      <c r="HU223" s="38"/>
      <c r="HV223" s="38"/>
      <c r="HW223" s="38"/>
      <c r="HX223" s="38"/>
      <c r="HY223" s="38"/>
      <c r="HZ223" s="38"/>
      <c r="IA223" s="38"/>
      <c r="IB223" s="38"/>
      <c r="IC223" s="38"/>
      <c r="ID223" s="38"/>
      <c r="IE223" s="38"/>
      <c r="IF223" s="38"/>
      <c r="IG223" s="38"/>
    </row>
    <row r="224" spans="1:241" s="39" customFormat="1" ht="12.75" x14ac:dyDescent="0.2">
      <c r="A224" s="33" t="s">
        <v>210</v>
      </c>
      <c r="B224" s="50"/>
      <c r="C224" s="43">
        <v>1141211</v>
      </c>
      <c r="D224" s="45"/>
      <c r="E224" s="44">
        <v>0</v>
      </c>
      <c r="F224" s="45"/>
      <c r="G224" s="43">
        <f t="shared" si="9"/>
        <v>1141211</v>
      </c>
      <c r="H224" s="43"/>
      <c r="I224" s="44">
        <v>1064119</v>
      </c>
      <c r="J224" s="43"/>
      <c r="K224" s="44">
        <f>G224-I224</f>
        <v>77092</v>
      </c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  <c r="GX224" s="38"/>
      <c r="GY224" s="38"/>
      <c r="GZ224" s="38"/>
      <c r="HA224" s="38"/>
      <c r="HB224" s="38"/>
      <c r="HC224" s="38"/>
      <c r="HD224" s="38"/>
      <c r="HE224" s="38"/>
      <c r="HF224" s="38"/>
      <c r="HG224" s="38"/>
      <c r="HH224" s="38"/>
      <c r="HI224" s="38"/>
      <c r="HJ224" s="38"/>
      <c r="HK224" s="38"/>
      <c r="HL224" s="38"/>
      <c r="HM224" s="38"/>
      <c r="HN224" s="38"/>
      <c r="HO224" s="38"/>
      <c r="HP224" s="38"/>
      <c r="HQ224" s="38"/>
      <c r="HR224" s="38"/>
      <c r="HS224" s="38"/>
      <c r="HT224" s="38"/>
      <c r="HU224" s="38"/>
      <c r="HV224" s="38"/>
      <c r="HW224" s="38"/>
      <c r="HX224" s="38"/>
      <c r="HY224" s="38"/>
      <c r="HZ224" s="38"/>
      <c r="IA224" s="38"/>
      <c r="IB224" s="38"/>
      <c r="IC224" s="38"/>
      <c r="ID224" s="38"/>
      <c r="IE224" s="38"/>
      <c r="IF224" s="38"/>
      <c r="IG224" s="38"/>
    </row>
    <row r="225" spans="1:241" s="39" customFormat="1" ht="12.75" x14ac:dyDescent="0.2">
      <c r="A225" s="33" t="s">
        <v>211</v>
      </c>
      <c r="B225" s="50"/>
      <c r="C225" s="43">
        <v>3741108</v>
      </c>
      <c r="D225" s="36"/>
      <c r="E225" s="44">
        <v>0</v>
      </c>
      <c r="F225" s="45"/>
      <c r="G225" s="43">
        <f t="shared" si="9"/>
        <v>3741108</v>
      </c>
      <c r="H225" s="43"/>
      <c r="I225" s="44">
        <v>1855343</v>
      </c>
      <c r="J225" s="43"/>
      <c r="K225" s="44">
        <f>G225-I225</f>
        <v>1885765</v>
      </c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  <c r="GX225" s="38"/>
      <c r="GY225" s="38"/>
      <c r="GZ225" s="38"/>
      <c r="HA225" s="38"/>
      <c r="HB225" s="38"/>
      <c r="HC225" s="38"/>
      <c r="HD225" s="38"/>
      <c r="HE225" s="38"/>
      <c r="HF225" s="38"/>
      <c r="HG225" s="38"/>
      <c r="HH225" s="38"/>
      <c r="HI225" s="38"/>
      <c r="HJ225" s="38"/>
      <c r="HK225" s="38"/>
      <c r="HL225" s="38"/>
      <c r="HM225" s="38"/>
      <c r="HN225" s="38"/>
      <c r="HO225" s="38"/>
      <c r="HP225" s="38"/>
      <c r="HQ225" s="38"/>
      <c r="HR225" s="38"/>
      <c r="HS225" s="38"/>
      <c r="HT225" s="38"/>
      <c r="HU225" s="38"/>
      <c r="HV225" s="38"/>
      <c r="HW225" s="38"/>
      <c r="HX225" s="38"/>
      <c r="HY225" s="38"/>
      <c r="HZ225" s="38"/>
      <c r="IA225" s="38"/>
      <c r="IB225" s="38"/>
      <c r="IC225" s="38"/>
      <c r="ID225" s="38"/>
      <c r="IE225" s="38"/>
      <c r="IF225" s="38"/>
      <c r="IG225" s="38"/>
    </row>
    <row r="226" spans="1:241" s="39" customFormat="1" ht="12.75" x14ac:dyDescent="0.2">
      <c r="A226" s="33" t="s">
        <v>125</v>
      </c>
      <c r="B226" s="34" t="s">
        <v>4</v>
      </c>
      <c r="C226" s="43">
        <v>2929727</v>
      </c>
      <c r="D226" s="45"/>
      <c r="E226" s="44">
        <v>0</v>
      </c>
      <c r="F226" s="45"/>
      <c r="G226" s="43">
        <f t="shared" si="9"/>
        <v>2929727</v>
      </c>
      <c r="H226" s="43"/>
      <c r="I226" s="44">
        <v>848653</v>
      </c>
      <c r="J226" s="43"/>
      <c r="K226" s="44">
        <f t="shared" si="8"/>
        <v>2081074</v>
      </c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  <c r="HE226" s="38"/>
      <c r="HF226" s="38"/>
      <c r="HG226" s="38"/>
      <c r="HH226" s="38"/>
      <c r="HI226" s="38"/>
      <c r="HJ226" s="38"/>
      <c r="HK226" s="38"/>
      <c r="HL226" s="38"/>
      <c r="HM226" s="38"/>
      <c r="HN226" s="38"/>
      <c r="HO226" s="38"/>
      <c r="HP226" s="38"/>
      <c r="HQ226" s="38"/>
      <c r="HR226" s="38"/>
      <c r="HS226" s="38"/>
      <c r="HT226" s="38"/>
      <c r="HU226" s="38"/>
      <c r="HV226" s="38"/>
      <c r="HW226" s="38"/>
      <c r="HX226" s="38"/>
      <c r="HY226" s="38"/>
      <c r="HZ226" s="38"/>
      <c r="IA226" s="38"/>
      <c r="IB226" s="38"/>
      <c r="IC226" s="38"/>
      <c r="ID226" s="38"/>
      <c r="IE226" s="38"/>
      <c r="IF226" s="38"/>
      <c r="IG226" s="38"/>
    </row>
    <row r="227" spans="1:241" s="39" customFormat="1" ht="12.75" x14ac:dyDescent="0.2">
      <c r="A227" s="33" t="s">
        <v>176</v>
      </c>
      <c r="B227" s="34"/>
      <c r="C227" s="43">
        <v>4881409</v>
      </c>
      <c r="D227" s="45"/>
      <c r="E227" s="44">
        <v>0</v>
      </c>
      <c r="F227" s="45"/>
      <c r="G227" s="43">
        <f t="shared" si="9"/>
        <v>4881409</v>
      </c>
      <c r="H227" s="43"/>
      <c r="I227" s="44">
        <v>1166743</v>
      </c>
      <c r="J227" s="43"/>
      <c r="K227" s="44">
        <f t="shared" si="8"/>
        <v>3714666</v>
      </c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  <c r="GX227" s="38"/>
      <c r="GY227" s="38"/>
      <c r="GZ227" s="38"/>
      <c r="HA227" s="38"/>
      <c r="HB227" s="38"/>
      <c r="HC227" s="38"/>
      <c r="HD227" s="38"/>
      <c r="HE227" s="38"/>
      <c r="HF227" s="38"/>
      <c r="HG227" s="38"/>
      <c r="HH227" s="38"/>
      <c r="HI227" s="38"/>
      <c r="HJ227" s="38"/>
      <c r="HK227" s="38"/>
      <c r="HL227" s="38"/>
      <c r="HM227" s="38"/>
      <c r="HN227" s="38"/>
      <c r="HO227" s="38"/>
      <c r="HP227" s="38"/>
      <c r="HQ227" s="38"/>
      <c r="HR227" s="38"/>
      <c r="HS227" s="38"/>
      <c r="HT227" s="38"/>
      <c r="HU227" s="38"/>
      <c r="HV227" s="38"/>
      <c r="HW227" s="38"/>
      <c r="HX227" s="38"/>
      <c r="HY227" s="38"/>
      <c r="HZ227" s="38"/>
      <c r="IA227" s="38"/>
      <c r="IB227" s="38"/>
      <c r="IC227" s="38"/>
      <c r="ID227" s="38"/>
      <c r="IE227" s="38"/>
      <c r="IF227" s="38"/>
      <c r="IG227" s="38"/>
    </row>
    <row r="228" spans="1:241" s="39" customFormat="1" ht="12.75" x14ac:dyDescent="0.2">
      <c r="A228" s="33" t="s">
        <v>126</v>
      </c>
      <c r="B228" s="34" t="s">
        <v>4</v>
      </c>
      <c r="C228" s="43">
        <v>42556636</v>
      </c>
      <c r="D228" s="45"/>
      <c r="E228" s="44">
        <f>916777+646462+4452</f>
        <v>1567691</v>
      </c>
      <c r="F228" s="45"/>
      <c r="G228" s="43">
        <f t="shared" si="9"/>
        <v>44124327</v>
      </c>
      <c r="H228" s="43"/>
      <c r="I228" s="44">
        <v>19556678</v>
      </c>
      <c r="J228" s="43"/>
      <c r="K228" s="44">
        <f t="shared" si="8"/>
        <v>24567649</v>
      </c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  <c r="HE228" s="38"/>
      <c r="HF228" s="38"/>
      <c r="HG228" s="38"/>
      <c r="HH228" s="38"/>
      <c r="HI228" s="38"/>
      <c r="HJ228" s="38"/>
      <c r="HK228" s="38"/>
      <c r="HL228" s="38"/>
      <c r="HM228" s="38"/>
      <c r="HN228" s="38"/>
      <c r="HO228" s="38"/>
      <c r="HP228" s="38"/>
      <c r="HQ228" s="38"/>
      <c r="HR228" s="38"/>
      <c r="HS228" s="38"/>
      <c r="HT228" s="38"/>
      <c r="HU228" s="38"/>
      <c r="HV228" s="38"/>
      <c r="HW228" s="38"/>
      <c r="HX228" s="38"/>
      <c r="HY228" s="38"/>
      <c r="HZ228" s="38"/>
      <c r="IA228" s="38"/>
      <c r="IB228" s="38"/>
      <c r="IC228" s="38"/>
      <c r="ID228" s="38"/>
      <c r="IE228" s="38"/>
      <c r="IF228" s="38"/>
      <c r="IG228" s="38"/>
    </row>
    <row r="229" spans="1:241" s="39" customFormat="1" ht="12.75" x14ac:dyDescent="0.2">
      <c r="A229" s="33" t="s">
        <v>127</v>
      </c>
      <c r="B229" s="34" t="s">
        <v>4</v>
      </c>
      <c r="C229" s="43">
        <v>380036</v>
      </c>
      <c r="D229" s="45"/>
      <c r="E229" s="44">
        <v>0</v>
      </c>
      <c r="F229" s="45"/>
      <c r="G229" s="43">
        <f t="shared" si="9"/>
        <v>380036</v>
      </c>
      <c r="H229" s="43"/>
      <c r="I229" s="44">
        <v>222246</v>
      </c>
      <c r="J229" s="43"/>
      <c r="K229" s="44">
        <f t="shared" si="8"/>
        <v>157790</v>
      </c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  <c r="GX229" s="38"/>
      <c r="GY229" s="38"/>
      <c r="GZ229" s="38"/>
      <c r="HA229" s="38"/>
      <c r="HB229" s="38"/>
      <c r="HC229" s="38"/>
      <c r="HD229" s="38"/>
      <c r="HE229" s="38"/>
      <c r="HF229" s="38"/>
      <c r="HG229" s="38"/>
      <c r="HH229" s="38"/>
      <c r="HI229" s="38"/>
      <c r="HJ229" s="38"/>
      <c r="HK229" s="38"/>
      <c r="HL229" s="38"/>
      <c r="HM229" s="38"/>
      <c r="HN229" s="38"/>
      <c r="HO229" s="38"/>
      <c r="HP229" s="38"/>
      <c r="HQ229" s="38"/>
      <c r="HR229" s="38"/>
      <c r="HS229" s="38"/>
      <c r="HT229" s="38"/>
      <c r="HU229" s="38"/>
      <c r="HV229" s="38"/>
      <c r="HW229" s="38"/>
      <c r="HX229" s="38"/>
      <c r="HY229" s="38"/>
      <c r="HZ229" s="38"/>
      <c r="IA229" s="38"/>
      <c r="IB229" s="38"/>
      <c r="IC229" s="38"/>
      <c r="ID229" s="38"/>
      <c r="IE229" s="38"/>
      <c r="IF229" s="38"/>
      <c r="IG229" s="38"/>
    </row>
    <row r="230" spans="1:241" s="39" customFormat="1" ht="12.75" x14ac:dyDescent="0.2">
      <c r="A230" s="33" t="s">
        <v>128</v>
      </c>
      <c r="B230" s="34" t="s">
        <v>4</v>
      </c>
      <c r="C230" s="43">
        <v>68828659</v>
      </c>
      <c r="D230" s="45"/>
      <c r="E230" s="44">
        <v>0</v>
      </c>
      <c r="F230" s="45"/>
      <c r="G230" s="43">
        <f t="shared" si="9"/>
        <v>68828659</v>
      </c>
      <c r="H230" s="43"/>
      <c r="I230" s="44">
        <v>22263904</v>
      </c>
      <c r="J230" s="43"/>
      <c r="K230" s="44">
        <f t="shared" si="8"/>
        <v>46564755</v>
      </c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  <c r="GX230" s="38"/>
      <c r="GY230" s="38"/>
      <c r="GZ230" s="38"/>
      <c r="HA230" s="38"/>
      <c r="HB230" s="38"/>
      <c r="HC230" s="38"/>
      <c r="HD230" s="38"/>
      <c r="HE230" s="38"/>
      <c r="HF230" s="38"/>
      <c r="HG230" s="38"/>
      <c r="HH230" s="38"/>
      <c r="HI230" s="38"/>
      <c r="HJ230" s="38"/>
      <c r="HK230" s="38"/>
      <c r="HL230" s="38"/>
      <c r="HM230" s="38"/>
      <c r="HN230" s="38"/>
      <c r="HO230" s="38"/>
      <c r="HP230" s="38"/>
      <c r="HQ230" s="38"/>
      <c r="HR230" s="38"/>
      <c r="HS230" s="38"/>
      <c r="HT230" s="38"/>
      <c r="HU230" s="38"/>
      <c r="HV230" s="38"/>
      <c r="HW230" s="38"/>
      <c r="HX230" s="38"/>
      <c r="HY230" s="38"/>
      <c r="HZ230" s="38"/>
      <c r="IA230" s="38"/>
      <c r="IB230" s="38"/>
      <c r="IC230" s="38"/>
      <c r="ID230" s="38"/>
      <c r="IE230" s="38"/>
      <c r="IF230" s="38"/>
      <c r="IG230" s="38"/>
    </row>
    <row r="231" spans="1:241" s="39" customFormat="1" ht="12.75" x14ac:dyDescent="0.2">
      <c r="A231" s="33" t="s">
        <v>129</v>
      </c>
      <c r="B231" s="34" t="s">
        <v>4</v>
      </c>
      <c r="C231" s="43">
        <v>23242681</v>
      </c>
      <c r="D231" s="45"/>
      <c r="E231" s="44">
        <v>0</v>
      </c>
      <c r="F231" s="45"/>
      <c r="G231" s="43">
        <f t="shared" si="9"/>
        <v>23242681</v>
      </c>
      <c r="H231" s="43"/>
      <c r="I231" s="44">
        <v>6047741</v>
      </c>
      <c r="J231" s="43"/>
      <c r="K231" s="44">
        <f t="shared" si="8"/>
        <v>17194940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  <c r="HE231" s="38"/>
      <c r="HF231" s="38"/>
      <c r="HG231" s="38"/>
      <c r="HH231" s="38"/>
      <c r="HI231" s="38"/>
      <c r="HJ231" s="38"/>
      <c r="HK231" s="38"/>
      <c r="HL231" s="38"/>
      <c r="HM231" s="38"/>
      <c r="HN231" s="38"/>
      <c r="HO231" s="38"/>
      <c r="HP231" s="38"/>
      <c r="HQ231" s="38"/>
      <c r="HR231" s="38"/>
      <c r="HS231" s="38"/>
      <c r="HT231" s="38"/>
      <c r="HU231" s="38"/>
      <c r="HV231" s="38"/>
      <c r="HW231" s="38"/>
      <c r="HX231" s="38"/>
      <c r="HY231" s="38"/>
      <c r="HZ231" s="38"/>
      <c r="IA231" s="38"/>
      <c r="IB231" s="38"/>
      <c r="IC231" s="38"/>
      <c r="ID231" s="38"/>
      <c r="IE231" s="38"/>
      <c r="IF231" s="38"/>
      <c r="IG231" s="38"/>
    </row>
    <row r="232" spans="1:241" s="39" customFormat="1" ht="12.75" x14ac:dyDescent="0.2">
      <c r="A232" s="33" t="s">
        <v>130</v>
      </c>
      <c r="B232" s="34" t="s">
        <v>4</v>
      </c>
      <c r="C232" s="43">
        <v>72695</v>
      </c>
      <c r="D232" s="45"/>
      <c r="E232" s="44">
        <v>0</v>
      </c>
      <c r="F232" s="45"/>
      <c r="G232" s="43">
        <f t="shared" si="9"/>
        <v>72695</v>
      </c>
      <c r="H232" s="43"/>
      <c r="I232" s="44">
        <v>56338</v>
      </c>
      <c r="J232" s="43"/>
      <c r="K232" s="44">
        <f t="shared" si="8"/>
        <v>16357</v>
      </c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  <c r="HE232" s="38"/>
      <c r="HF232" s="38"/>
      <c r="HG232" s="38"/>
      <c r="HH232" s="38"/>
      <c r="HI232" s="38"/>
      <c r="HJ232" s="38"/>
      <c r="HK232" s="38"/>
      <c r="HL232" s="38"/>
      <c r="HM232" s="38"/>
      <c r="HN232" s="38"/>
      <c r="HO232" s="38"/>
      <c r="HP232" s="38"/>
      <c r="HQ232" s="38"/>
      <c r="HR232" s="38"/>
      <c r="HS232" s="38"/>
      <c r="HT232" s="38"/>
      <c r="HU232" s="38"/>
      <c r="HV232" s="38"/>
      <c r="HW232" s="38"/>
      <c r="HX232" s="38"/>
      <c r="HY232" s="38"/>
      <c r="HZ232" s="38"/>
      <c r="IA232" s="38"/>
      <c r="IB232" s="38"/>
      <c r="IC232" s="38"/>
      <c r="ID232" s="38"/>
      <c r="IE232" s="38"/>
      <c r="IF232" s="38"/>
      <c r="IG232" s="38"/>
    </row>
    <row r="233" spans="1:241" s="39" customFormat="1" ht="12.75" x14ac:dyDescent="0.2">
      <c r="A233" s="33" t="s">
        <v>131</v>
      </c>
      <c r="B233" s="34" t="s">
        <v>4</v>
      </c>
      <c r="C233" s="43">
        <v>1120263</v>
      </c>
      <c r="D233" s="45"/>
      <c r="E233" s="44">
        <v>0</v>
      </c>
      <c r="F233" s="45"/>
      <c r="G233" s="43">
        <f t="shared" si="9"/>
        <v>1120263</v>
      </c>
      <c r="H233" s="43"/>
      <c r="I233" s="44">
        <v>675956</v>
      </c>
      <c r="J233" s="43"/>
      <c r="K233" s="44">
        <f t="shared" si="8"/>
        <v>444307</v>
      </c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  <c r="HE233" s="38"/>
      <c r="HF233" s="38"/>
      <c r="HG233" s="38"/>
      <c r="HH233" s="38"/>
      <c r="HI233" s="38"/>
      <c r="HJ233" s="38"/>
      <c r="HK233" s="38"/>
      <c r="HL233" s="38"/>
      <c r="HM233" s="38"/>
      <c r="HN233" s="38"/>
      <c r="HO233" s="38"/>
      <c r="HP233" s="38"/>
      <c r="HQ233" s="38"/>
      <c r="HR233" s="38"/>
      <c r="HS233" s="38"/>
      <c r="HT233" s="38"/>
      <c r="HU233" s="38"/>
      <c r="HV233" s="38"/>
      <c r="HW233" s="38"/>
      <c r="HX233" s="38"/>
      <c r="HY233" s="38"/>
      <c r="HZ233" s="38"/>
      <c r="IA233" s="38"/>
      <c r="IB233" s="38"/>
      <c r="IC233" s="38"/>
      <c r="ID233" s="38"/>
      <c r="IE233" s="38"/>
      <c r="IF233" s="38"/>
      <c r="IG233" s="38"/>
    </row>
    <row r="234" spans="1:241" s="39" customFormat="1" ht="12.75" x14ac:dyDescent="0.2">
      <c r="A234" s="33" t="s">
        <v>132</v>
      </c>
      <c r="B234" s="34" t="s">
        <v>4</v>
      </c>
      <c r="C234" s="43">
        <v>18228041</v>
      </c>
      <c r="D234" s="36"/>
      <c r="E234" s="44">
        <v>0</v>
      </c>
      <c r="F234" s="46"/>
      <c r="G234" s="43">
        <f t="shared" si="9"/>
        <v>18228041</v>
      </c>
      <c r="H234" s="43"/>
      <c r="I234" s="44">
        <v>6834350</v>
      </c>
      <c r="J234" s="43"/>
      <c r="K234" s="44">
        <f t="shared" si="8"/>
        <v>11393691</v>
      </c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  <c r="HE234" s="38"/>
      <c r="HF234" s="38"/>
      <c r="HG234" s="38"/>
      <c r="HH234" s="38"/>
      <c r="HI234" s="38"/>
      <c r="HJ234" s="38"/>
      <c r="HK234" s="38"/>
      <c r="HL234" s="38"/>
      <c r="HM234" s="38"/>
      <c r="HN234" s="38"/>
      <c r="HO234" s="38"/>
      <c r="HP234" s="38"/>
      <c r="HQ234" s="38"/>
      <c r="HR234" s="38"/>
      <c r="HS234" s="38"/>
      <c r="HT234" s="38"/>
      <c r="HU234" s="38"/>
      <c r="HV234" s="38"/>
      <c r="HW234" s="38"/>
      <c r="HX234" s="38"/>
      <c r="HY234" s="38"/>
      <c r="HZ234" s="38"/>
      <c r="IA234" s="38"/>
      <c r="IB234" s="38"/>
      <c r="IC234" s="38"/>
      <c r="ID234" s="38"/>
      <c r="IE234" s="38"/>
      <c r="IF234" s="38"/>
      <c r="IG234" s="38"/>
    </row>
    <row r="235" spans="1:241" s="39" customFormat="1" ht="12.75" x14ac:dyDescent="0.2">
      <c r="A235" s="33" t="s">
        <v>133</v>
      </c>
      <c r="B235" s="34" t="s">
        <v>4</v>
      </c>
      <c r="C235" s="43">
        <v>3146615</v>
      </c>
      <c r="D235" s="45"/>
      <c r="E235" s="44">
        <v>0</v>
      </c>
      <c r="F235" s="45"/>
      <c r="G235" s="43">
        <f t="shared" si="9"/>
        <v>3146615</v>
      </c>
      <c r="H235" s="43"/>
      <c r="I235" s="44">
        <v>956771</v>
      </c>
      <c r="J235" s="43"/>
      <c r="K235" s="44">
        <f t="shared" si="8"/>
        <v>2189844</v>
      </c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  <c r="HE235" s="38"/>
      <c r="HF235" s="38"/>
      <c r="HG235" s="38"/>
      <c r="HH235" s="38"/>
      <c r="HI235" s="38"/>
      <c r="HJ235" s="38"/>
      <c r="HK235" s="38"/>
      <c r="HL235" s="38"/>
      <c r="HM235" s="38"/>
      <c r="HN235" s="38"/>
      <c r="HO235" s="38"/>
      <c r="HP235" s="38"/>
      <c r="HQ235" s="38"/>
      <c r="HR235" s="38"/>
      <c r="HS235" s="38"/>
      <c r="HT235" s="38"/>
      <c r="HU235" s="38"/>
      <c r="HV235" s="38"/>
      <c r="HW235" s="38"/>
      <c r="HX235" s="38"/>
      <c r="HY235" s="38"/>
      <c r="HZ235" s="38"/>
      <c r="IA235" s="38"/>
      <c r="IB235" s="38"/>
      <c r="IC235" s="38"/>
      <c r="ID235" s="38"/>
      <c r="IE235" s="38"/>
      <c r="IF235" s="38"/>
      <c r="IG235" s="38"/>
    </row>
    <row r="236" spans="1:241" s="39" customFormat="1" ht="12.75" x14ac:dyDescent="0.2">
      <c r="A236" s="33" t="s">
        <v>134</v>
      </c>
      <c r="B236" s="34" t="s">
        <v>4</v>
      </c>
      <c r="C236" s="43">
        <v>15954956</v>
      </c>
      <c r="D236" s="45"/>
      <c r="E236" s="44">
        <v>2898393</v>
      </c>
      <c r="F236" s="45"/>
      <c r="G236" s="43">
        <f t="shared" si="9"/>
        <v>18853349</v>
      </c>
      <c r="H236" s="43"/>
      <c r="I236" s="44">
        <v>4505276</v>
      </c>
      <c r="J236" s="43"/>
      <c r="K236" s="44">
        <f t="shared" si="8"/>
        <v>14348073</v>
      </c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  <c r="GX236" s="38"/>
      <c r="GY236" s="38"/>
      <c r="GZ236" s="38"/>
      <c r="HA236" s="38"/>
      <c r="HB236" s="38"/>
      <c r="HC236" s="38"/>
      <c r="HD236" s="38"/>
      <c r="HE236" s="38"/>
      <c r="HF236" s="38"/>
      <c r="HG236" s="38"/>
      <c r="HH236" s="38"/>
      <c r="HI236" s="38"/>
      <c r="HJ236" s="38"/>
      <c r="HK236" s="38"/>
      <c r="HL236" s="38"/>
      <c r="HM236" s="38"/>
      <c r="HN236" s="38"/>
      <c r="HO236" s="38"/>
      <c r="HP236" s="38"/>
      <c r="HQ236" s="38"/>
      <c r="HR236" s="38"/>
      <c r="HS236" s="38"/>
      <c r="HT236" s="38"/>
      <c r="HU236" s="38"/>
      <c r="HV236" s="38"/>
      <c r="HW236" s="38"/>
      <c r="HX236" s="38"/>
      <c r="HY236" s="38"/>
      <c r="HZ236" s="38"/>
      <c r="IA236" s="38"/>
      <c r="IB236" s="38"/>
      <c r="IC236" s="38"/>
      <c r="ID236" s="38"/>
      <c r="IE236" s="38"/>
      <c r="IF236" s="38"/>
      <c r="IG236" s="38"/>
    </row>
    <row r="237" spans="1:241" s="39" customFormat="1" ht="12.75" x14ac:dyDescent="0.2">
      <c r="A237" s="33" t="s">
        <v>93</v>
      </c>
      <c r="B237" s="34" t="s">
        <v>4</v>
      </c>
      <c r="C237" s="43">
        <v>13329</v>
      </c>
      <c r="D237" s="36"/>
      <c r="E237" s="44">
        <v>0</v>
      </c>
      <c r="F237" s="36"/>
      <c r="G237" s="43">
        <f t="shared" si="9"/>
        <v>13329</v>
      </c>
      <c r="H237" s="43"/>
      <c r="I237" s="44">
        <v>13329</v>
      </c>
      <c r="J237" s="43"/>
      <c r="K237" s="44">
        <f t="shared" si="8"/>
        <v>0</v>
      </c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  <c r="GX237" s="38"/>
      <c r="GY237" s="38"/>
      <c r="GZ237" s="38"/>
      <c r="HA237" s="38"/>
      <c r="HB237" s="38"/>
      <c r="HC237" s="38"/>
      <c r="HD237" s="38"/>
      <c r="HE237" s="38"/>
      <c r="HF237" s="38"/>
      <c r="HG237" s="38"/>
      <c r="HH237" s="38"/>
      <c r="HI237" s="38"/>
      <c r="HJ237" s="38"/>
      <c r="HK237" s="38"/>
      <c r="HL237" s="38"/>
      <c r="HM237" s="38"/>
      <c r="HN237" s="38"/>
      <c r="HO237" s="38"/>
      <c r="HP237" s="38"/>
      <c r="HQ237" s="38"/>
      <c r="HR237" s="38"/>
      <c r="HS237" s="38"/>
      <c r="HT237" s="38"/>
      <c r="HU237" s="38"/>
      <c r="HV237" s="38"/>
      <c r="HW237" s="38"/>
      <c r="HX237" s="38"/>
      <c r="HY237" s="38"/>
      <c r="HZ237" s="38"/>
      <c r="IA237" s="38"/>
      <c r="IB237" s="38"/>
      <c r="IC237" s="38"/>
      <c r="ID237" s="38"/>
      <c r="IE237" s="38"/>
      <c r="IF237" s="38"/>
      <c r="IG237" s="38"/>
    </row>
    <row r="238" spans="1:241" s="39" customFormat="1" ht="12.75" x14ac:dyDescent="0.2">
      <c r="A238" s="33" t="s">
        <v>5</v>
      </c>
      <c r="B238" s="34" t="s">
        <v>4</v>
      </c>
      <c r="C238" s="43"/>
      <c r="D238" s="45"/>
      <c r="E238" s="44"/>
      <c r="F238" s="45"/>
      <c r="G238" s="43"/>
      <c r="H238" s="43"/>
      <c r="I238" s="44"/>
      <c r="J238" s="43"/>
      <c r="K238" s="44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  <c r="GX238" s="38"/>
      <c r="GY238" s="38"/>
      <c r="GZ238" s="38"/>
      <c r="HA238" s="38"/>
      <c r="HB238" s="38"/>
      <c r="HC238" s="38"/>
      <c r="HD238" s="38"/>
      <c r="HE238" s="38"/>
      <c r="HF238" s="38"/>
      <c r="HG238" s="38"/>
      <c r="HH238" s="38"/>
      <c r="HI238" s="38"/>
      <c r="HJ238" s="38"/>
      <c r="HK238" s="38"/>
      <c r="HL238" s="38"/>
      <c r="HM238" s="38"/>
      <c r="HN238" s="38"/>
      <c r="HO238" s="38"/>
      <c r="HP238" s="38"/>
      <c r="HQ238" s="38"/>
      <c r="HR238" s="38"/>
      <c r="HS238" s="38"/>
      <c r="HT238" s="38"/>
      <c r="HU238" s="38"/>
      <c r="HV238" s="38"/>
      <c r="HW238" s="38"/>
      <c r="HX238" s="38"/>
      <c r="HY238" s="38"/>
      <c r="HZ238" s="38"/>
      <c r="IA238" s="38"/>
      <c r="IB238" s="38"/>
      <c r="IC238" s="38"/>
      <c r="ID238" s="38"/>
      <c r="IE238" s="38"/>
      <c r="IF238" s="38"/>
      <c r="IG238" s="38"/>
    </row>
    <row r="239" spans="1:241" s="39" customFormat="1" ht="12.75" x14ac:dyDescent="0.2">
      <c r="A239" s="51" t="s">
        <v>6</v>
      </c>
      <c r="B239" s="34" t="s">
        <v>4</v>
      </c>
      <c r="C239" s="52">
        <v>3969804</v>
      </c>
      <c r="D239" s="53"/>
      <c r="E239" s="54">
        <v>0</v>
      </c>
      <c r="F239" s="53"/>
      <c r="G239" s="43">
        <f t="shared" si="9"/>
        <v>3969804</v>
      </c>
      <c r="H239" s="43"/>
      <c r="I239" s="54">
        <v>1885657</v>
      </c>
      <c r="J239" s="43"/>
      <c r="K239" s="44">
        <f>G239-I239</f>
        <v>2084147</v>
      </c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  <c r="GX239" s="38"/>
      <c r="GY239" s="38"/>
      <c r="GZ239" s="38"/>
      <c r="HA239" s="38"/>
      <c r="HB239" s="38"/>
      <c r="HC239" s="38"/>
      <c r="HD239" s="38"/>
      <c r="HE239" s="38"/>
      <c r="HF239" s="38"/>
      <c r="HG239" s="38"/>
      <c r="HH239" s="38"/>
      <c r="HI239" s="38"/>
      <c r="HJ239" s="38"/>
      <c r="HK239" s="38"/>
      <c r="HL239" s="38"/>
      <c r="HM239" s="38"/>
      <c r="HN239" s="38"/>
      <c r="HO239" s="38"/>
      <c r="HP239" s="38"/>
      <c r="HQ239" s="38"/>
      <c r="HR239" s="38"/>
      <c r="HS239" s="38"/>
      <c r="HT239" s="38"/>
      <c r="HU239" s="38"/>
      <c r="HV239" s="38"/>
      <c r="HW239" s="38"/>
      <c r="HX239" s="38"/>
      <c r="HY239" s="38"/>
      <c r="HZ239" s="38"/>
      <c r="IA239" s="38"/>
      <c r="IB239" s="38"/>
      <c r="IC239" s="38"/>
      <c r="ID239" s="38"/>
      <c r="IE239" s="38"/>
      <c r="IF239" s="38"/>
      <c r="IG239" s="38"/>
    </row>
    <row r="240" spans="1:241" s="39" customFormat="1" ht="12.75" x14ac:dyDescent="0.2">
      <c r="A240" s="33" t="s">
        <v>7</v>
      </c>
      <c r="B240" s="34" t="s">
        <v>4</v>
      </c>
      <c r="C240" s="49">
        <v>25679584</v>
      </c>
      <c r="D240" s="36"/>
      <c r="E240" s="48">
        <v>0</v>
      </c>
      <c r="F240" s="36"/>
      <c r="G240" s="49">
        <f t="shared" si="9"/>
        <v>25679584</v>
      </c>
      <c r="H240" s="43"/>
      <c r="I240" s="48">
        <v>16691730</v>
      </c>
      <c r="J240" s="43"/>
      <c r="K240" s="48">
        <f>G240-I240</f>
        <v>8987854</v>
      </c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  <c r="HE240" s="38"/>
      <c r="HF240" s="38"/>
      <c r="HG240" s="38"/>
      <c r="HH240" s="38"/>
      <c r="HI240" s="38"/>
      <c r="HJ240" s="38"/>
      <c r="HK240" s="38"/>
      <c r="HL240" s="38"/>
      <c r="HM240" s="38"/>
      <c r="HN240" s="38"/>
      <c r="HO240" s="38"/>
      <c r="HP240" s="38"/>
      <c r="HQ240" s="38"/>
      <c r="HR240" s="38"/>
      <c r="HS240" s="38"/>
      <c r="HT240" s="38"/>
      <c r="HU240" s="38"/>
      <c r="HV240" s="38"/>
      <c r="HW240" s="38"/>
      <c r="HX240" s="38"/>
      <c r="HY240" s="38"/>
      <c r="HZ240" s="38"/>
      <c r="IA240" s="38"/>
      <c r="IB240" s="38"/>
      <c r="IC240" s="38"/>
      <c r="ID240" s="38"/>
      <c r="IE240" s="38"/>
      <c r="IF240" s="38"/>
      <c r="IG240" s="38"/>
    </row>
    <row r="241" spans="1:241" s="39" customFormat="1" ht="12.75" x14ac:dyDescent="0.2">
      <c r="A241" s="33"/>
      <c r="B241" s="34" t="s">
        <v>4</v>
      </c>
      <c r="C241" s="52"/>
      <c r="D241" s="45"/>
      <c r="E241" s="52"/>
      <c r="F241" s="45"/>
      <c r="G241" s="55"/>
      <c r="H241" s="43"/>
      <c r="I241" s="52"/>
      <c r="J241" s="43"/>
      <c r="K241" s="44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  <c r="GX241" s="38"/>
      <c r="GY241" s="38"/>
      <c r="GZ241" s="38"/>
      <c r="HA241" s="38"/>
      <c r="HB241" s="38"/>
      <c r="HC241" s="38"/>
      <c r="HD241" s="38"/>
      <c r="HE241" s="38"/>
      <c r="HF241" s="38"/>
      <c r="HG241" s="38"/>
      <c r="HH241" s="38"/>
      <c r="HI241" s="38"/>
      <c r="HJ241" s="38"/>
      <c r="HK241" s="38"/>
      <c r="HL241" s="38"/>
      <c r="HM241" s="38"/>
      <c r="HN241" s="38"/>
      <c r="HO241" s="38"/>
      <c r="HP241" s="38"/>
      <c r="HQ241" s="38"/>
      <c r="HR241" s="38"/>
      <c r="HS241" s="38"/>
      <c r="HT241" s="38"/>
      <c r="HU241" s="38"/>
      <c r="HV241" s="38"/>
      <c r="HW241" s="38"/>
      <c r="HX241" s="38"/>
      <c r="HY241" s="38"/>
      <c r="HZ241" s="38"/>
      <c r="IA241" s="38"/>
      <c r="IB241" s="38"/>
      <c r="IC241" s="38"/>
      <c r="ID241" s="38"/>
      <c r="IE241" s="38"/>
      <c r="IF241" s="38"/>
      <c r="IG241" s="38"/>
    </row>
    <row r="242" spans="1:241" s="39" customFormat="1" ht="12.75" x14ac:dyDescent="0.2">
      <c r="A242" s="33" t="s">
        <v>136</v>
      </c>
      <c r="B242" s="34" t="s">
        <v>4</v>
      </c>
      <c r="C242" s="49">
        <f>SUM(C164:C240)</f>
        <v>620893330</v>
      </c>
      <c r="D242" s="45"/>
      <c r="E242" s="49">
        <f>SUM(E164:E240)</f>
        <v>253760634</v>
      </c>
      <c r="F242" s="45"/>
      <c r="G242" s="49">
        <f>+C242+E242</f>
        <v>874653964</v>
      </c>
      <c r="H242" s="43"/>
      <c r="I242" s="49">
        <f>SUM(I164:I240)</f>
        <v>223906742</v>
      </c>
      <c r="J242" s="43"/>
      <c r="K242" s="48">
        <f>G242-I242</f>
        <v>650747222</v>
      </c>
      <c r="L242" s="38"/>
      <c r="M242" s="67"/>
      <c r="N242" s="67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  <c r="GX242" s="38"/>
      <c r="GY242" s="38"/>
      <c r="GZ242" s="38"/>
      <c r="HA242" s="38"/>
      <c r="HB242" s="38"/>
      <c r="HC242" s="38"/>
      <c r="HD242" s="38"/>
      <c r="HE242" s="38"/>
      <c r="HF242" s="38"/>
      <c r="HG242" s="38"/>
      <c r="HH242" s="38"/>
      <c r="HI242" s="38"/>
      <c r="HJ242" s="38"/>
      <c r="HK242" s="38"/>
      <c r="HL242" s="38"/>
      <c r="HM242" s="38"/>
      <c r="HN242" s="38"/>
      <c r="HO242" s="38"/>
      <c r="HP242" s="38"/>
      <c r="HQ242" s="38"/>
      <c r="HR242" s="38"/>
      <c r="HS242" s="38"/>
      <c r="HT242" s="38"/>
      <c r="HU242" s="38"/>
      <c r="HV242" s="38"/>
      <c r="HW242" s="38"/>
      <c r="HX242" s="38"/>
      <c r="HY242" s="38"/>
      <c r="HZ242" s="38"/>
      <c r="IA242" s="38"/>
      <c r="IB242" s="38"/>
      <c r="IC242" s="38"/>
      <c r="ID242" s="38"/>
      <c r="IE242" s="38"/>
      <c r="IF242" s="38"/>
      <c r="IG242" s="38"/>
    </row>
    <row r="243" spans="1:241" s="39" customFormat="1" ht="12.75" x14ac:dyDescent="0.2">
      <c r="A243" s="33"/>
      <c r="B243" s="34" t="s">
        <v>4</v>
      </c>
      <c r="C243" s="43"/>
      <c r="D243" s="45"/>
      <c r="E243" s="43"/>
      <c r="F243" s="45"/>
      <c r="G243" s="43"/>
      <c r="H243" s="43"/>
      <c r="I243" s="43"/>
      <c r="J243" s="43"/>
      <c r="K243" s="44"/>
      <c r="L243" s="38"/>
      <c r="M243" s="6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  <c r="GX243" s="38"/>
      <c r="GY243" s="38"/>
      <c r="GZ243" s="38"/>
      <c r="HA243" s="38"/>
      <c r="HB243" s="38"/>
      <c r="HC243" s="38"/>
      <c r="HD243" s="38"/>
      <c r="HE243" s="38"/>
      <c r="HF243" s="38"/>
      <c r="HG243" s="38"/>
      <c r="HH243" s="38"/>
      <c r="HI243" s="38"/>
      <c r="HJ243" s="38"/>
      <c r="HK243" s="38"/>
      <c r="HL243" s="38"/>
      <c r="HM243" s="38"/>
      <c r="HN243" s="38"/>
      <c r="HO243" s="38"/>
      <c r="HP243" s="38"/>
      <c r="HQ243" s="38"/>
      <c r="HR243" s="38"/>
      <c r="HS243" s="38"/>
      <c r="HT243" s="38"/>
      <c r="HU243" s="38"/>
      <c r="HV243" s="38"/>
      <c r="HW243" s="38"/>
      <c r="HX243" s="38"/>
      <c r="HY243" s="38"/>
      <c r="HZ243" s="38"/>
      <c r="IA243" s="38"/>
      <c r="IB243" s="38"/>
      <c r="IC243" s="38"/>
      <c r="ID243" s="38"/>
      <c r="IE243" s="38"/>
      <c r="IF243" s="38"/>
      <c r="IG243" s="38"/>
    </row>
    <row r="244" spans="1:241" s="39" customFormat="1" ht="12.75" x14ac:dyDescent="0.2">
      <c r="A244" s="33" t="s">
        <v>184</v>
      </c>
      <c r="B244" s="34" t="s">
        <v>4</v>
      </c>
      <c r="C244" s="43" t="s">
        <v>149</v>
      </c>
      <c r="D244" s="45"/>
      <c r="E244" s="43"/>
      <c r="F244" s="45" t="s">
        <v>4</v>
      </c>
      <c r="G244" s="43" t="s">
        <v>4</v>
      </c>
      <c r="H244" s="43" t="s">
        <v>4</v>
      </c>
      <c r="I244" s="43"/>
      <c r="J244" s="43"/>
      <c r="K244" s="44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  <c r="GX244" s="38"/>
      <c r="GY244" s="38"/>
      <c r="GZ244" s="38"/>
      <c r="HA244" s="38"/>
      <c r="HB244" s="38"/>
      <c r="HC244" s="38"/>
      <c r="HD244" s="38"/>
      <c r="HE244" s="38"/>
      <c r="HF244" s="38"/>
      <c r="HG244" s="38"/>
      <c r="HH244" s="38"/>
      <c r="HI244" s="38"/>
      <c r="HJ244" s="38"/>
      <c r="HK244" s="38"/>
      <c r="HL244" s="38"/>
      <c r="HM244" s="38"/>
      <c r="HN244" s="38"/>
      <c r="HO244" s="38"/>
      <c r="HP244" s="38"/>
      <c r="HQ244" s="38"/>
      <c r="HR244" s="38"/>
      <c r="HS244" s="38"/>
      <c r="HT244" s="38"/>
      <c r="HU244" s="38"/>
      <c r="HV244" s="38"/>
      <c r="HW244" s="38"/>
      <c r="HX244" s="38"/>
      <c r="HY244" s="38"/>
      <c r="HZ244" s="38"/>
      <c r="IA244" s="38"/>
      <c r="IB244" s="38"/>
      <c r="IC244" s="38"/>
      <c r="ID244" s="38"/>
      <c r="IE244" s="38"/>
      <c r="IF244" s="38"/>
      <c r="IG244" s="38"/>
    </row>
    <row r="245" spans="1:241" s="39" customFormat="1" ht="12.75" x14ac:dyDescent="0.2">
      <c r="A245" s="33" t="s">
        <v>160</v>
      </c>
      <c r="B245" s="34" t="s">
        <v>4</v>
      </c>
      <c r="C245" s="43">
        <f>266954640+465746</f>
        <v>267420386</v>
      </c>
      <c r="D245" s="36" t="s">
        <v>226</v>
      </c>
      <c r="E245" s="44">
        <f>12249564-21220-12125663</f>
        <v>102681</v>
      </c>
      <c r="F245" s="46" t="s">
        <v>230</v>
      </c>
      <c r="G245" s="43">
        <f>+C245+E245</f>
        <v>267523067</v>
      </c>
      <c r="H245" s="43"/>
      <c r="I245" s="44">
        <f>225174284-I246</f>
        <v>202337737</v>
      </c>
      <c r="J245" s="43"/>
      <c r="K245" s="44">
        <f>G245-I245</f>
        <v>65185330</v>
      </c>
      <c r="L245" s="67"/>
      <c r="M245" s="67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  <c r="GX245" s="38"/>
      <c r="GY245" s="38"/>
      <c r="GZ245" s="38"/>
      <c r="HA245" s="38"/>
      <c r="HB245" s="38"/>
      <c r="HC245" s="38"/>
      <c r="HD245" s="38"/>
      <c r="HE245" s="38"/>
      <c r="HF245" s="38"/>
      <c r="HG245" s="38"/>
      <c r="HH245" s="38"/>
      <c r="HI245" s="38"/>
      <c r="HJ245" s="38"/>
      <c r="HK245" s="38"/>
      <c r="HL245" s="38"/>
      <c r="HM245" s="38"/>
      <c r="HN245" s="38"/>
      <c r="HO245" s="38"/>
      <c r="HP245" s="38"/>
      <c r="HQ245" s="38"/>
      <c r="HR245" s="38"/>
      <c r="HS245" s="38"/>
      <c r="HT245" s="38"/>
      <c r="HU245" s="38"/>
      <c r="HV245" s="38"/>
      <c r="HW245" s="38"/>
      <c r="HX245" s="38"/>
      <c r="HY245" s="38"/>
      <c r="HZ245" s="38"/>
      <c r="IA245" s="38"/>
      <c r="IB245" s="38"/>
      <c r="IC245" s="38"/>
      <c r="ID245" s="38"/>
      <c r="IE245" s="38"/>
      <c r="IF245" s="38"/>
      <c r="IG245" s="38"/>
    </row>
    <row r="246" spans="1:241" s="39" customFormat="1" ht="12.75" x14ac:dyDescent="0.2">
      <c r="A246" s="33" t="s">
        <v>148</v>
      </c>
      <c r="B246" s="34"/>
      <c r="C246" s="43">
        <v>37082741</v>
      </c>
      <c r="D246" s="45"/>
      <c r="E246" s="44">
        <v>0</v>
      </c>
      <c r="F246" s="46"/>
      <c r="G246" s="43">
        <f>+C246+E246</f>
        <v>37082741</v>
      </c>
      <c r="H246" s="43"/>
      <c r="I246" s="44">
        <f>21807883+1028664</f>
        <v>22836547</v>
      </c>
      <c r="J246" s="43"/>
      <c r="K246" s="44">
        <f>G246-I246</f>
        <v>14246194</v>
      </c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  <c r="GX246" s="38"/>
      <c r="GY246" s="38"/>
      <c r="GZ246" s="38"/>
      <c r="HA246" s="38"/>
      <c r="HB246" s="38"/>
      <c r="HC246" s="38"/>
      <c r="HD246" s="38"/>
      <c r="HE246" s="38"/>
      <c r="HF246" s="38"/>
      <c r="HG246" s="38"/>
      <c r="HH246" s="38"/>
      <c r="HI246" s="38"/>
      <c r="HJ246" s="38"/>
      <c r="HK246" s="38"/>
      <c r="HL246" s="38"/>
      <c r="HM246" s="38"/>
      <c r="HN246" s="38"/>
      <c r="HO246" s="38"/>
      <c r="HP246" s="38"/>
      <c r="HQ246" s="38"/>
      <c r="HR246" s="38"/>
      <c r="HS246" s="38"/>
      <c r="HT246" s="38"/>
      <c r="HU246" s="38"/>
      <c r="HV246" s="38"/>
      <c r="HW246" s="38"/>
      <c r="HX246" s="38"/>
      <c r="HY246" s="38"/>
      <c r="HZ246" s="38"/>
      <c r="IA246" s="38"/>
      <c r="IB246" s="38"/>
      <c r="IC246" s="38"/>
      <c r="ID246" s="38"/>
      <c r="IE246" s="38"/>
      <c r="IF246" s="38"/>
      <c r="IG246" s="38"/>
    </row>
    <row r="247" spans="1:241" s="39" customFormat="1" ht="12.75" x14ac:dyDescent="0.2">
      <c r="A247" s="33" t="s">
        <v>181</v>
      </c>
      <c r="B247" s="34"/>
      <c r="C247" s="55">
        <v>7462563</v>
      </c>
      <c r="D247" s="19"/>
      <c r="E247" s="52">
        <v>375400</v>
      </c>
      <c r="F247" s="56"/>
      <c r="G247" s="43">
        <f>+C247+E247</f>
        <v>7837963</v>
      </c>
      <c r="H247" s="55"/>
      <c r="I247" s="52">
        <v>0</v>
      </c>
      <c r="J247" s="55"/>
      <c r="K247" s="52">
        <f>G247-I247</f>
        <v>7837963</v>
      </c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  <c r="GX247" s="38"/>
      <c r="GY247" s="38"/>
      <c r="GZ247" s="38"/>
      <c r="HA247" s="38"/>
      <c r="HB247" s="38"/>
      <c r="HC247" s="38"/>
      <c r="HD247" s="38"/>
      <c r="HE247" s="38"/>
      <c r="HF247" s="38"/>
      <c r="HG247" s="38"/>
      <c r="HH247" s="38"/>
      <c r="HI247" s="38"/>
      <c r="HJ247" s="38"/>
      <c r="HK247" s="38"/>
      <c r="HL247" s="38"/>
      <c r="HM247" s="38"/>
      <c r="HN247" s="38"/>
      <c r="HO247" s="38"/>
      <c r="HP247" s="38"/>
      <c r="HQ247" s="38"/>
      <c r="HR247" s="38"/>
      <c r="HS247" s="38"/>
      <c r="HT247" s="38"/>
      <c r="HU247" s="38"/>
      <c r="HV247" s="38"/>
      <c r="HW247" s="38"/>
      <c r="HX247" s="38"/>
      <c r="HY247" s="38"/>
      <c r="HZ247" s="38"/>
      <c r="IA247" s="38"/>
      <c r="IB247" s="38"/>
      <c r="IC247" s="38"/>
      <c r="ID247" s="38"/>
      <c r="IE247" s="38"/>
      <c r="IF247" s="38"/>
      <c r="IG247" s="38"/>
    </row>
    <row r="248" spans="1:241" s="39" customFormat="1" ht="12.75" x14ac:dyDescent="0.2">
      <c r="A248" s="33" t="s">
        <v>221</v>
      </c>
      <c r="B248" s="34"/>
      <c r="C248" s="55">
        <v>79751079</v>
      </c>
      <c r="D248" s="19"/>
      <c r="E248" s="54">
        <v>0</v>
      </c>
      <c r="F248" s="56"/>
      <c r="G248" s="43">
        <f>+C248+E248</f>
        <v>79751079</v>
      </c>
      <c r="H248" s="55"/>
      <c r="I248" s="52">
        <v>79751079</v>
      </c>
      <c r="J248" s="55"/>
      <c r="K248" s="52">
        <f>G248-I248</f>
        <v>0</v>
      </c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  <c r="GX248" s="38"/>
      <c r="GY248" s="38"/>
      <c r="GZ248" s="38"/>
      <c r="HA248" s="38"/>
      <c r="HB248" s="38"/>
      <c r="HC248" s="38"/>
      <c r="HD248" s="38"/>
      <c r="HE248" s="38"/>
      <c r="HF248" s="38"/>
      <c r="HG248" s="38"/>
      <c r="HH248" s="38"/>
      <c r="HI248" s="38"/>
      <c r="HJ248" s="38"/>
      <c r="HK248" s="38"/>
      <c r="HL248" s="38"/>
      <c r="HM248" s="38"/>
      <c r="HN248" s="38"/>
      <c r="HO248" s="38"/>
      <c r="HP248" s="38"/>
      <c r="HQ248" s="38"/>
      <c r="HR248" s="38"/>
      <c r="HS248" s="38"/>
      <c r="HT248" s="38"/>
      <c r="HU248" s="38"/>
      <c r="HV248" s="38"/>
      <c r="HW248" s="38"/>
      <c r="HX248" s="38"/>
      <c r="HY248" s="38"/>
      <c r="HZ248" s="38"/>
      <c r="IA248" s="38"/>
      <c r="IB248" s="38"/>
      <c r="IC248" s="38"/>
      <c r="ID248" s="38"/>
      <c r="IE248" s="38"/>
      <c r="IF248" s="38"/>
      <c r="IG248" s="38"/>
    </row>
    <row r="249" spans="1:241" s="39" customFormat="1" ht="12.75" x14ac:dyDescent="0.2">
      <c r="A249" s="33" t="s">
        <v>8</v>
      </c>
      <c r="B249" s="34" t="s">
        <v>4</v>
      </c>
      <c r="C249" s="47">
        <v>154617211</v>
      </c>
      <c r="D249" s="45"/>
      <c r="E249" s="57">
        <f>349291</f>
        <v>349291</v>
      </c>
      <c r="F249" s="45"/>
      <c r="G249" s="49">
        <f>+C249+E249</f>
        <v>154966502</v>
      </c>
      <c r="H249" s="43"/>
      <c r="I249" s="57">
        <f>5529562+146357342</f>
        <v>151886904</v>
      </c>
      <c r="J249" s="43"/>
      <c r="K249" s="48">
        <f>G249-I249</f>
        <v>3079598</v>
      </c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  <c r="GX249" s="38"/>
      <c r="GY249" s="38"/>
      <c r="GZ249" s="38"/>
      <c r="HA249" s="38"/>
      <c r="HB249" s="38"/>
      <c r="HC249" s="38"/>
      <c r="HD249" s="38"/>
      <c r="HE249" s="38"/>
      <c r="HF249" s="38"/>
      <c r="HG249" s="38"/>
      <c r="HH249" s="38"/>
      <c r="HI249" s="38"/>
      <c r="HJ249" s="38"/>
      <c r="HK249" s="38"/>
      <c r="HL249" s="38"/>
      <c r="HM249" s="38"/>
      <c r="HN249" s="38"/>
      <c r="HO249" s="38"/>
      <c r="HP249" s="38"/>
      <c r="HQ249" s="38"/>
      <c r="HR249" s="38"/>
      <c r="HS249" s="38"/>
      <c r="HT249" s="38"/>
      <c r="HU249" s="38"/>
      <c r="HV249" s="38"/>
      <c r="HW249" s="38"/>
      <c r="HX249" s="38"/>
      <c r="HY249" s="38"/>
      <c r="HZ249" s="38"/>
      <c r="IA249" s="38"/>
      <c r="IB249" s="38"/>
      <c r="IC249" s="38"/>
      <c r="ID249" s="38"/>
      <c r="IE249" s="38"/>
      <c r="IF249" s="38"/>
      <c r="IG249" s="38"/>
    </row>
    <row r="250" spans="1:241" s="39" customFormat="1" ht="12.75" x14ac:dyDescent="0.2">
      <c r="A250" s="33"/>
      <c r="B250" s="34"/>
      <c r="C250" s="55"/>
      <c r="D250" s="45"/>
      <c r="E250" s="54"/>
      <c r="F250" s="45"/>
      <c r="G250" s="55"/>
      <c r="H250" s="43"/>
      <c r="I250" s="54"/>
      <c r="J250" s="43"/>
      <c r="K250" s="52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  <c r="GX250" s="38"/>
      <c r="GY250" s="38"/>
      <c r="GZ250" s="38"/>
      <c r="HA250" s="38"/>
      <c r="HB250" s="38"/>
      <c r="HC250" s="38"/>
      <c r="HD250" s="38"/>
      <c r="HE250" s="38"/>
      <c r="HF250" s="38"/>
      <c r="HG250" s="38"/>
      <c r="HH250" s="38"/>
      <c r="HI250" s="38"/>
      <c r="HJ250" s="38"/>
      <c r="HK250" s="38"/>
      <c r="HL250" s="38"/>
      <c r="HM250" s="38"/>
      <c r="HN250" s="38"/>
      <c r="HO250" s="38"/>
      <c r="HP250" s="38"/>
      <c r="HQ250" s="38"/>
      <c r="HR250" s="38"/>
      <c r="HS250" s="38"/>
      <c r="HT250" s="38"/>
      <c r="HU250" s="38"/>
      <c r="HV250" s="38"/>
      <c r="HW250" s="38"/>
      <c r="HX250" s="38"/>
      <c r="HY250" s="38"/>
      <c r="HZ250" s="38"/>
      <c r="IA250" s="38"/>
      <c r="IB250" s="38"/>
      <c r="IC250" s="38"/>
      <c r="ID250" s="38"/>
      <c r="IE250" s="38"/>
      <c r="IF250" s="38"/>
      <c r="IG250" s="38"/>
    </row>
    <row r="251" spans="1:241" s="39" customFormat="1" ht="12.75" x14ac:dyDescent="0.2">
      <c r="A251" s="33" t="s">
        <v>137</v>
      </c>
      <c r="B251" s="34" t="s">
        <v>4</v>
      </c>
      <c r="C251" s="47">
        <f>SUM(C245:C250)</f>
        <v>546333980</v>
      </c>
      <c r="D251" s="45"/>
      <c r="E251" s="47">
        <f>SUM(E245:E250)</f>
        <v>827372</v>
      </c>
      <c r="F251" s="45"/>
      <c r="G251" s="47">
        <f>+C251+E251</f>
        <v>547161352</v>
      </c>
      <c r="H251" s="43"/>
      <c r="I251" s="47">
        <f>SUM(I245:I250)</f>
        <v>456812267</v>
      </c>
      <c r="J251" s="43"/>
      <c r="K251" s="48">
        <f>G251-I251</f>
        <v>90349085</v>
      </c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  <c r="GX251" s="38"/>
      <c r="GY251" s="38"/>
      <c r="GZ251" s="38"/>
      <c r="HA251" s="38"/>
      <c r="HB251" s="38"/>
      <c r="HC251" s="38"/>
      <c r="HD251" s="38"/>
      <c r="HE251" s="38"/>
      <c r="HF251" s="38"/>
      <c r="HG251" s="38"/>
      <c r="HH251" s="38"/>
      <c r="HI251" s="38"/>
      <c r="HJ251" s="38"/>
      <c r="HK251" s="38"/>
      <c r="HL251" s="38"/>
      <c r="HM251" s="38"/>
      <c r="HN251" s="38"/>
      <c r="HO251" s="38"/>
      <c r="HP251" s="38"/>
      <c r="HQ251" s="38"/>
      <c r="HR251" s="38"/>
      <c r="HS251" s="38"/>
      <c r="HT251" s="38"/>
      <c r="HU251" s="38"/>
      <c r="HV251" s="38"/>
      <c r="HW251" s="38"/>
      <c r="HX251" s="38"/>
      <c r="HY251" s="38"/>
      <c r="HZ251" s="38"/>
      <c r="IA251" s="38"/>
      <c r="IB251" s="38"/>
      <c r="IC251" s="38"/>
      <c r="ID251" s="38"/>
      <c r="IE251" s="38"/>
      <c r="IF251" s="38"/>
      <c r="IG251" s="38"/>
    </row>
    <row r="252" spans="1:241" s="39" customFormat="1" ht="12.75" x14ac:dyDescent="0.2">
      <c r="A252" s="33"/>
      <c r="B252" s="34" t="s">
        <v>4</v>
      </c>
      <c r="C252" s="43"/>
      <c r="D252" s="45"/>
      <c r="E252" s="43"/>
      <c r="F252" s="45"/>
      <c r="G252" s="43"/>
      <c r="H252" s="43"/>
      <c r="I252" s="43"/>
      <c r="J252" s="43"/>
      <c r="K252" s="44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  <c r="GX252" s="38"/>
      <c r="GY252" s="38"/>
      <c r="GZ252" s="38"/>
      <c r="HA252" s="38"/>
      <c r="HB252" s="38"/>
      <c r="HC252" s="38"/>
      <c r="HD252" s="38"/>
      <c r="HE252" s="38"/>
      <c r="HF252" s="38"/>
      <c r="HG252" s="38"/>
      <c r="HH252" s="38"/>
      <c r="HI252" s="38"/>
      <c r="HJ252" s="38"/>
      <c r="HK252" s="38"/>
      <c r="HL252" s="38"/>
      <c r="HM252" s="38"/>
      <c r="HN252" s="38"/>
      <c r="HO252" s="38"/>
      <c r="HP252" s="38"/>
      <c r="HQ252" s="38"/>
      <c r="HR252" s="38"/>
      <c r="HS252" s="38"/>
      <c r="HT252" s="38"/>
      <c r="HU252" s="38"/>
      <c r="HV252" s="38"/>
      <c r="HW252" s="38"/>
      <c r="HX252" s="38"/>
      <c r="HY252" s="38"/>
      <c r="HZ252" s="38"/>
      <c r="IA252" s="38"/>
      <c r="IB252" s="38"/>
      <c r="IC252" s="38"/>
      <c r="ID252" s="38"/>
      <c r="IE252" s="38"/>
      <c r="IF252" s="38"/>
      <c r="IG252" s="38"/>
    </row>
    <row r="253" spans="1:241" s="60" customFormat="1" ht="13.5" thickBot="1" x14ac:dyDescent="0.25">
      <c r="A253" s="40" t="s">
        <v>138</v>
      </c>
      <c r="B253" s="34" t="s">
        <v>4</v>
      </c>
      <c r="C253" s="58">
        <f>+C251+C242+C162</f>
        <v>2094142002</v>
      </c>
      <c r="D253" s="41"/>
      <c r="E253" s="58">
        <f>+E251+E242+E162</f>
        <v>264093120</v>
      </c>
      <c r="F253" s="41"/>
      <c r="G253" s="58">
        <f>+C253+E253</f>
        <v>2358235122</v>
      </c>
      <c r="H253" s="40"/>
      <c r="I253" s="58">
        <f>+I251+I242+I162</f>
        <v>1064136428</v>
      </c>
      <c r="J253" s="40"/>
      <c r="K253" s="58">
        <f>G253-I253</f>
        <v>1294098694</v>
      </c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  <c r="HU253" s="59"/>
      <c r="HV253" s="59"/>
      <c r="HW253" s="59"/>
      <c r="HX253" s="59"/>
      <c r="HY253" s="59"/>
      <c r="HZ253" s="59"/>
      <c r="IA253" s="59"/>
      <c r="IB253" s="59"/>
      <c r="IC253" s="59"/>
      <c r="ID253" s="59"/>
      <c r="IE253" s="59"/>
      <c r="IF253" s="59"/>
      <c r="IG253" s="59"/>
    </row>
    <row r="254" spans="1:241" s="39" customFormat="1" ht="13.5" thickTop="1" x14ac:dyDescent="0.2">
      <c r="A254" s="33"/>
      <c r="B254" s="34" t="s">
        <v>4</v>
      </c>
      <c r="C254" s="33"/>
      <c r="D254" s="36"/>
      <c r="E254" s="35"/>
      <c r="F254" s="36"/>
      <c r="G254" s="33"/>
      <c r="H254" s="33"/>
      <c r="I254" s="35"/>
      <c r="J254" s="33"/>
      <c r="K254" s="37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  <c r="GX254" s="38"/>
      <c r="GY254" s="38"/>
      <c r="GZ254" s="38"/>
      <c r="HA254" s="38"/>
      <c r="HB254" s="38"/>
      <c r="HC254" s="38"/>
      <c r="HD254" s="38"/>
      <c r="HE254" s="38"/>
      <c r="HF254" s="38"/>
      <c r="HG254" s="38"/>
      <c r="HH254" s="38"/>
      <c r="HI254" s="38"/>
      <c r="HJ254" s="38"/>
      <c r="HK254" s="38"/>
      <c r="HL254" s="38"/>
      <c r="HM254" s="38"/>
      <c r="HN254" s="38"/>
      <c r="HO254" s="38"/>
      <c r="HP254" s="38"/>
      <c r="HQ254" s="38"/>
      <c r="HR254" s="38"/>
      <c r="HS254" s="38"/>
      <c r="HT254" s="38"/>
      <c r="HU254" s="38"/>
      <c r="HV254" s="38"/>
      <c r="HW254" s="38"/>
      <c r="HX254" s="38"/>
      <c r="HY254" s="38"/>
      <c r="HZ254" s="38"/>
      <c r="IA254" s="38"/>
      <c r="IB254" s="38"/>
      <c r="IC254" s="38"/>
      <c r="ID254" s="38"/>
      <c r="IE254" s="38"/>
      <c r="IF254" s="38"/>
      <c r="IG254" s="38"/>
    </row>
    <row r="255" spans="1:241" ht="13.5" customHeight="1" x14ac:dyDescent="0.2">
      <c r="A255" s="71" t="s">
        <v>234</v>
      </c>
      <c r="B255" s="71"/>
      <c r="C255" s="71"/>
      <c r="D255" s="71"/>
      <c r="E255" s="71"/>
      <c r="F255" s="71"/>
      <c r="G255" s="71"/>
      <c r="H255" s="71"/>
      <c r="I255" s="71"/>
      <c r="J255" s="71"/>
      <c r="K255" s="71"/>
    </row>
    <row r="256" spans="1:241" ht="13.5" customHeight="1" x14ac:dyDescent="0.2">
      <c r="A256" s="71" t="s">
        <v>247</v>
      </c>
      <c r="B256" s="71"/>
      <c r="C256" s="71"/>
      <c r="D256" s="71"/>
      <c r="E256" s="71"/>
      <c r="F256" s="71"/>
      <c r="G256" s="71"/>
      <c r="H256" s="71"/>
      <c r="I256" s="71"/>
      <c r="J256" s="71"/>
      <c r="K256" s="71"/>
    </row>
    <row r="257" spans="1:241" ht="13.5" customHeight="1" x14ac:dyDescent="0.2">
      <c r="A257" s="71" t="s">
        <v>248</v>
      </c>
      <c r="B257" s="71"/>
      <c r="C257" s="71"/>
      <c r="D257" s="71"/>
      <c r="E257" s="71"/>
      <c r="F257" s="71"/>
      <c r="G257" s="71"/>
      <c r="H257" s="71"/>
      <c r="I257" s="71"/>
      <c r="J257" s="71"/>
      <c r="K257" s="71"/>
    </row>
    <row r="258" spans="1:241" s="39" customFormat="1" ht="13.5" customHeight="1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  <c r="HE258" s="38"/>
      <c r="HF258" s="38"/>
      <c r="HG258" s="38"/>
      <c r="HH258" s="38"/>
      <c r="HI258" s="38"/>
      <c r="HJ258" s="38"/>
      <c r="HK258" s="38"/>
      <c r="HL258" s="38"/>
      <c r="HM258" s="38"/>
      <c r="HN258" s="38"/>
      <c r="HO258" s="38"/>
      <c r="HP258" s="38"/>
      <c r="HQ258" s="38"/>
      <c r="HR258" s="38"/>
      <c r="HS258" s="38"/>
      <c r="HT258" s="38"/>
      <c r="HU258" s="38"/>
      <c r="HV258" s="38"/>
      <c r="HW258" s="38"/>
      <c r="HX258" s="38"/>
      <c r="HY258" s="38"/>
      <c r="HZ258" s="38"/>
      <c r="IA258" s="38"/>
      <c r="IB258" s="38"/>
      <c r="IC258" s="38"/>
      <c r="ID258" s="38"/>
      <c r="IE258" s="38"/>
      <c r="IF258" s="38"/>
      <c r="IG258" s="38"/>
    </row>
    <row r="259" spans="1:241" s="39" customFormat="1" ht="13.5" customHeight="1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  <c r="HE259" s="38"/>
      <c r="HF259" s="38"/>
      <c r="HG259" s="38"/>
      <c r="HH259" s="38"/>
      <c r="HI259" s="38"/>
      <c r="HJ259" s="38"/>
      <c r="HK259" s="38"/>
      <c r="HL259" s="38"/>
      <c r="HM259" s="38"/>
      <c r="HN259" s="38"/>
      <c r="HO259" s="38"/>
      <c r="HP259" s="38"/>
      <c r="HQ259" s="38"/>
      <c r="HR259" s="38"/>
      <c r="HS259" s="38"/>
      <c r="HT259" s="38"/>
      <c r="HU259" s="38"/>
      <c r="HV259" s="38"/>
      <c r="HW259" s="38"/>
      <c r="HX259" s="38"/>
      <c r="HY259" s="38"/>
      <c r="HZ259" s="38"/>
      <c r="IA259" s="38"/>
      <c r="IB259" s="38"/>
      <c r="IC259" s="38"/>
      <c r="ID259" s="38"/>
      <c r="IE259" s="38"/>
      <c r="IF259" s="38"/>
      <c r="IG259" s="38"/>
    </row>
    <row r="260" spans="1:241" s="39" customFormat="1" ht="13.5" customHeight="1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  <c r="HW260" s="38"/>
      <c r="HX260" s="38"/>
      <c r="HY260" s="38"/>
      <c r="HZ260" s="38"/>
      <c r="IA260" s="38"/>
      <c r="IB260" s="38"/>
      <c r="IC260" s="38"/>
      <c r="ID260" s="38"/>
      <c r="IE260" s="38"/>
      <c r="IF260" s="38"/>
      <c r="IG260" s="38"/>
    </row>
    <row r="261" spans="1:241" s="39" customFormat="1" ht="13.5" customHeight="1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  <c r="HE261" s="38"/>
      <c r="HF261" s="38"/>
      <c r="HG261" s="38"/>
      <c r="HH261" s="38"/>
      <c r="HI261" s="38"/>
      <c r="HJ261" s="38"/>
      <c r="HK261" s="38"/>
      <c r="HL261" s="38"/>
      <c r="HM261" s="38"/>
      <c r="HN261" s="38"/>
      <c r="HO261" s="38"/>
      <c r="HP261" s="38"/>
      <c r="HQ261" s="38"/>
      <c r="HR261" s="38"/>
      <c r="HS261" s="38"/>
      <c r="HT261" s="38"/>
      <c r="HU261" s="38"/>
      <c r="HV261" s="38"/>
      <c r="HW261" s="38"/>
      <c r="HX261" s="38"/>
      <c r="HY261" s="38"/>
      <c r="HZ261" s="38"/>
      <c r="IA261" s="38"/>
      <c r="IB261" s="38"/>
      <c r="IC261" s="38"/>
      <c r="ID261" s="38"/>
      <c r="IE261" s="38"/>
      <c r="IF261" s="38"/>
      <c r="IG261" s="38"/>
    </row>
    <row r="262" spans="1:241" s="39" customFormat="1" ht="13.5" customHeight="1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  <c r="HE262" s="38"/>
      <c r="HF262" s="38"/>
      <c r="HG262" s="38"/>
      <c r="HH262" s="38"/>
      <c r="HI262" s="38"/>
      <c r="HJ262" s="38"/>
      <c r="HK262" s="38"/>
      <c r="HL262" s="38"/>
      <c r="HM262" s="38"/>
      <c r="HN262" s="38"/>
      <c r="HO262" s="38"/>
      <c r="HP262" s="38"/>
      <c r="HQ262" s="38"/>
      <c r="HR262" s="38"/>
      <c r="HS262" s="38"/>
      <c r="HT262" s="38"/>
      <c r="HU262" s="38"/>
      <c r="HV262" s="38"/>
      <c r="HW262" s="38"/>
      <c r="HX262" s="38"/>
      <c r="HY262" s="38"/>
      <c r="HZ262" s="38"/>
      <c r="IA262" s="38"/>
      <c r="IB262" s="38"/>
      <c r="IC262" s="38"/>
      <c r="ID262" s="38"/>
      <c r="IE262" s="38"/>
      <c r="IF262" s="38"/>
      <c r="IG262" s="38"/>
    </row>
    <row r="263" spans="1:241" s="39" customFormat="1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  <c r="HE263" s="38"/>
      <c r="HF263" s="38"/>
      <c r="HG263" s="38"/>
      <c r="HH263" s="38"/>
      <c r="HI263" s="38"/>
      <c r="HJ263" s="38"/>
      <c r="HK263" s="38"/>
      <c r="HL263" s="38"/>
      <c r="HM263" s="38"/>
      <c r="HN263" s="38"/>
      <c r="HO263" s="38"/>
      <c r="HP263" s="38"/>
      <c r="HQ263" s="38"/>
      <c r="HR263" s="38"/>
      <c r="HS263" s="38"/>
      <c r="HT263" s="38"/>
      <c r="HU263" s="38"/>
      <c r="HV263" s="38"/>
      <c r="HW263" s="38"/>
      <c r="HX263" s="38"/>
      <c r="HY263" s="38"/>
      <c r="HZ263" s="38"/>
      <c r="IA263" s="38"/>
      <c r="IB263" s="38"/>
      <c r="IC263" s="38"/>
      <c r="ID263" s="38"/>
      <c r="IE263" s="38"/>
      <c r="IF263" s="38"/>
      <c r="IG263" s="38"/>
    </row>
    <row r="264" spans="1:241" s="39" customFormat="1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</row>
    <row r="265" spans="1:241" s="39" customFormat="1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  <c r="GX265" s="38"/>
      <c r="GY265" s="38"/>
      <c r="GZ265" s="38"/>
      <c r="HA265" s="38"/>
      <c r="HB265" s="38"/>
      <c r="HC265" s="38"/>
      <c r="HD265" s="38"/>
      <c r="HE265" s="38"/>
      <c r="HF265" s="38"/>
      <c r="HG265" s="38"/>
      <c r="HH265" s="38"/>
      <c r="HI265" s="38"/>
      <c r="HJ265" s="38"/>
      <c r="HK265" s="38"/>
      <c r="HL265" s="38"/>
      <c r="HM265" s="38"/>
      <c r="HN265" s="38"/>
      <c r="HO265" s="38"/>
      <c r="HP265" s="38"/>
      <c r="HQ265" s="38"/>
      <c r="HR265" s="38"/>
      <c r="HS265" s="38"/>
      <c r="HT265" s="38"/>
      <c r="HU265" s="38"/>
      <c r="HV265" s="38"/>
      <c r="HW265" s="38"/>
      <c r="HX265" s="38"/>
      <c r="HY265" s="38"/>
      <c r="HZ265" s="38"/>
      <c r="IA265" s="38"/>
      <c r="IB265" s="38"/>
      <c r="IC265" s="38"/>
      <c r="ID265" s="38"/>
      <c r="IE265" s="38"/>
      <c r="IF265" s="38"/>
      <c r="IG265" s="38"/>
    </row>
    <row r="266" spans="1:241" s="39" customFormat="1" x14ac:dyDescent="0.2">
      <c r="A266" s="61"/>
      <c r="B266" s="61"/>
      <c r="C266" s="61"/>
      <c r="D266" s="36"/>
      <c r="E266" s="61"/>
      <c r="F266" s="46"/>
      <c r="G266" s="61"/>
      <c r="H266" s="61"/>
      <c r="I266" s="61"/>
      <c r="J266" s="61"/>
      <c r="K266" s="61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  <c r="HE266" s="38"/>
      <c r="HF266" s="38"/>
      <c r="HG266" s="38"/>
      <c r="HH266" s="38"/>
      <c r="HI266" s="38"/>
      <c r="HJ266" s="38"/>
      <c r="HK266" s="38"/>
      <c r="HL266" s="38"/>
      <c r="HM266" s="38"/>
      <c r="HN266" s="38"/>
      <c r="HO266" s="38"/>
      <c r="HP266" s="38"/>
      <c r="HQ266" s="38"/>
      <c r="HR266" s="38"/>
      <c r="HS266" s="38"/>
      <c r="HT266" s="38"/>
      <c r="HU266" s="38"/>
      <c r="HV266" s="38"/>
      <c r="HW266" s="38"/>
      <c r="HX266" s="38"/>
      <c r="HY266" s="38"/>
      <c r="HZ266" s="38"/>
      <c r="IA266" s="38"/>
      <c r="IB266" s="38"/>
      <c r="IC266" s="38"/>
      <c r="ID266" s="38"/>
      <c r="IE266" s="38"/>
      <c r="IF266" s="38"/>
      <c r="IG266" s="38"/>
    </row>
    <row r="267" spans="1:241" s="39" customFormat="1" ht="13.5" customHeight="1" x14ac:dyDescent="0.2">
      <c r="A267" s="38"/>
      <c r="B267" s="62"/>
      <c r="D267" s="36"/>
      <c r="E267" s="38"/>
      <c r="F267" s="36"/>
      <c r="H267" s="38"/>
      <c r="I267" s="63"/>
      <c r="J267" s="38"/>
      <c r="K267" s="63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  <c r="GX267" s="38"/>
      <c r="GY267" s="38"/>
      <c r="GZ267" s="38"/>
      <c r="HA267" s="38"/>
      <c r="HB267" s="38"/>
      <c r="HC267" s="38"/>
      <c r="HD267" s="38"/>
      <c r="HE267" s="38"/>
      <c r="HF267" s="38"/>
      <c r="HG267" s="38"/>
      <c r="HH267" s="38"/>
      <c r="HI267" s="38"/>
      <c r="HJ267" s="38"/>
      <c r="HK267" s="38"/>
      <c r="HL267" s="38"/>
      <c r="HM267" s="38"/>
      <c r="HN267" s="38"/>
      <c r="HO267" s="38"/>
      <c r="HP267" s="38"/>
      <c r="HQ267" s="38"/>
      <c r="HR267" s="38"/>
      <c r="HS267" s="38"/>
      <c r="HT267" s="38"/>
      <c r="HU267" s="38"/>
      <c r="HV267" s="38"/>
      <c r="HW267" s="38"/>
      <c r="HX267" s="38"/>
      <c r="HY267" s="38"/>
      <c r="HZ267" s="38"/>
      <c r="IA267" s="38"/>
      <c r="IB267" s="38"/>
      <c r="IC267" s="38"/>
      <c r="ID267" s="38"/>
      <c r="IE267" s="38"/>
      <c r="IF267" s="38"/>
      <c r="IG267" s="38"/>
    </row>
    <row r="268" spans="1:241" s="39" customFormat="1" ht="13.5" customHeight="1" x14ac:dyDescent="0.2">
      <c r="A268" s="38"/>
      <c r="B268" s="38"/>
      <c r="C268" s="38"/>
      <c r="D268" s="36"/>
      <c r="E268" s="64"/>
      <c r="F268" s="36"/>
      <c r="G268" s="38"/>
      <c r="H268" s="38"/>
      <c r="I268" s="63"/>
      <c r="J268" s="38"/>
      <c r="K268" s="63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  <c r="GX268" s="38"/>
      <c r="GY268" s="38"/>
      <c r="GZ268" s="38"/>
      <c r="HA268" s="38"/>
      <c r="HB268" s="38"/>
      <c r="HC268" s="38"/>
      <c r="HD268" s="38"/>
      <c r="HE268" s="38"/>
      <c r="HF268" s="38"/>
      <c r="HG268" s="38"/>
      <c r="HH268" s="38"/>
      <c r="HI268" s="38"/>
      <c r="HJ268" s="38"/>
      <c r="HK268" s="38"/>
      <c r="HL268" s="38"/>
      <c r="HM268" s="38"/>
      <c r="HN268" s="38"/>
      <c r="HO268" s="38"/>
      <c r="HP268" s="38"/>
      <c r="HQ268" s="38"/>
      <c r="HR268" s="38"/>
      <c r="HS268" s="38"/>
      <c r="HT268" s="38"/>
      <c r="HU268" s="38"/>
      <c r="HV268" s="38"/>
      <c r="HW268" s="38"/>
      <c r="HX268" s="38"/>
      <c r="HY268" s="38"/>
      <c r="HZ268" s="38"/>
      <c r="IA268" s="38"/>
      <c r="IB268" s="38"/>
      <c r="IC268" s="38"/>
      <c r="ID268" s="38"/>
      <c r="IE268" s="38"/>
      <c r="IF268" s="38"/>
      <c r="IG268" s="38"/>
    </row>
    <row r="269" spans="1:241" s="39" customFormat="1" ht="13.5" customHeight="1" x14ac:dyDescent="0.2">
      <c r="A269" s="38"/>
      <c r="B269" s="38"/>
      <c r="C269" s="38"/>
      <c r="D269" s="36"/>
      <c r="E269" s="64"/>
      <c r="F269" s="36"/>
      <c r="G269" s="38"/>
      <c r="H269" s="38"/>
      <c r="I269" s="63"/>
      <c r="J269" s="38"/>
      <c r="K269" s="63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  <c r="GX269" s="38"/>
      <c r="GY269" s="38"/>
      <c r="GZ269" s="38"/>
      <c r="HA269" s="38"/>
      <c r="HB269" s="38"/>
      <c r="HC269" s="38"/>
      <c r="HD269" s="38"/>
      <c r="HE269" s="38"/>
      <c r="HF269" s="38"/>
      <c r="HG269" s="38"/>
      <c r="HH269" s="38"/>
      <c r="HI269" s="38"/>
      <c r="HJ269" s="38"/>
      <c r="HK269" s="38"/>
      <c r="HL269" s="38"/>
      <c r="HM269" s="38"/>
      <c r="HN269" s="38"/>
      <c r="HO269" s="38"/>
      <c r="HP269" s="38"/>
      <c r="HQ269" s="38"/>
      <c r="HR269" s="38"/>
      <c r="HS269" s="38"/>
      <c r="HT269" s="38"/>
      <c r="HU269" s="38"/>
      <c r="HV269" s="38"/>
      <c r="HW269" s="38"/>
      <c r="HX269" s="38"/>
      <c r="HY269" s="38"/>
      <c r="HZ269" s="38"/>
      <c r="IA269" s="38"/>
      <c r="IB269" s="38"/>
      <c r="IC269" s="38"/>
      <c r="ID269" s="38"/>
      <c r="IE269" s="38"/>
      <c r="IF269" s="38"/>
      <c r="IG269" s="38"/>
    </row>
    <row r="270" spans="1:241" s="39" customFormat="1" x14ac:dyDescent="0.2">
      <c r="A270" s="38"/>
      <c r="B270" s="38"/>
      <c r="C270" s="38"/>
      <c r="D270" s="36"/>
      <c r="E270" s="64"/>
      <c r="F270" s="36"/>
      <c r="G270" s="38"/>
      <c r="H270" s="38"/>
      <c r="I270" s="63"/>
      <c r="J270" s="38"/>
      <c r="K270" s="63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  <c r="GX270" s="38"/>
      <c r="GY270" s="38"/>
      <c r="GZ270" s="38"/>
      <c r="HA270" s="38"/>
      <c r="HB270" s="38"/>
      <c r="HC270" s="38"/>
      <c r="HD270" s="38"/>
      <c r="HE270" s="38"/>
      <c r="HF270" s="38"/>
      <c r="HG270" s="38"/>
      <c r="HH270" s="38"/>
      <c r="HI270" s="38"/>
      <c r="HJ270" s="38"/>
      <c r="HK270" s="38"/>
      <c r="HL270" s="38"/>
      <c r="HM270" s="38"/>
      <c r="HN270" s="38"/>
      <c r="HO270" s="38"/>
      <c r="HP270" s="38"/>
      <c r="HQ270" s="38"/>
      <c r="HR270" s="38"/>
      <c r="HS270" s="38"/>
      <c r="HT270" s="38"/>
      <c r="HU270" s="38"/>
      <c r="HV270" s="38"/>
      <c r="HW270" s="38"/>
      <c r="HX270" s="38"/>
      <c r="HY270" s="38"/>
      <c r="HZ270" s="38"/>
      <c r="IA270" s="38"/>
      <c r="IB270" s="38"/>
      <c r="IC270" s="38"/>
      <c r="ID270" s="38"/>
      <c r="IE270" s="38"/>
      <c r="IF270" s="38"/>
      <c r="IG270" s="38"/>
    </row>
    <row r="271" spans="1:241" s="39" customFormat="1" ht="13.5" customHeight="1" x14ac:dyDescent="0.2">
      <c r="A271" s="38"/>
      <c r="B271" s="38"/>
      <c r="C271" s="38"/>
      <c r="D271" s="36"/>
      <c r="E271" s="64"/>
      <c r="F271" s="36"/>
      <c r="G271" s="38"/>
      <c r="H271" s="38"/>
      <c r="I271" s="63"/>
      <c r="J271" s="38"/>
      <c r="K271" s="63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  <c r="IC271" s="38"/>
      <c r="ID271" s="38"/>
      <c r="IE271" s="38"/>
      <c r="IF271" s="38"/>
      <c r="IG271" s="38"/>
    </row>
    <row r="272" spans="1:241" s="39" customFormat="1" ht="13.5" customHeight="1" x14ac:dyDescent="0.2">
      <c r="A272" s="38"/>
      <c r="B272" s="38"/>
      <c r="C272" s="38"/>
      <c r="D272" s="36"/>
      <c r="E272" s="64"/>
      <c r="F272" s="36"/>
      <c r="G272" s="38"/>
      <c r="H272" s="38"/>
      <c r="I272" s="63"/>
      <c r="J272" s="38"/>
      <c r="K272" s="63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" s="38"/>
      <c r="GZ272" s="38"/>
      <c r="HA272" s="38"/>
      <c r="HB272" s="38"/>
      <c r="HC272" s="38"/>
      <c r="HD272" s="38"/>
      <c r="HE272" s="38"/>
      <c r="HF272" s="38"/>
      <c r="HG272" s="38"/>
      <c r="HH272" s="38"/>
      <c r="HI272" s="38"/>
      <c r="HJ272" s="38"/>
      <c r="HK272" s="38"/>
      <c r="HL272" s="38"/>
      <c r="HM272" s="38"/>
      <c r="HN272" s="38"/>
      <c r="HO272" s="38"/>
      <c r="HP272" s="38"/>
      <c r="HQ272" s="38"/>
      <c r="HR272" s="38"/>
      <c r="HS272" s="38"/>
      <c r="HT272" s="38"/>
      <c r="HU272" s="38"/>
      <c r="HV272" s="38"/>
      <c r="HW272" s="38"/>
      <c r="HX272" s="38"/>
      <c r="HY272" s="38"/>
      <c r="HZ272" s="38"/>
      <c r="IA272" s="38"/>
      <c r="IB272" s="38"/>
      <c r="IC272" s="38"/>
      <c r="ID272" s="38"/>
      <c r="IE272" s="38"/>
      <c r="IF272" s="38"/>
      <c r="IG272" s="38"/>
    </row>
    <row r="273" spans="1:241" s="39" customFormat="1" ht="13.5" customHeight="1" x14ac:dyDescent="0.2">
      <c r="A273" s="38"/>
      <c r="B273" s="38"/>
      <c r="C273" s="38"/>
      <c r="D273" s="36"/>
      <c r="E273" s="64"/>
      <c r="F273" s="36"/>
      <c r="G273" s="38"/>
      <c r="H273" s="38"/>
      <c r="I273" s="63"/>
      <c r="J273" s="38"/>
      <c r="K273" s="63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  <c r="GX273" s="38"/>
      <c r="GY273" s="38"/>
      <c r="GZ273" s="38"/>
      <c r="HA273" s="38"/>
      <c r="HB273" s="38"/>
      <c r="HC273" s="38"/>
      <c r="HD273" s="38"/>
      <c r="HE273" s="38"/>
      <c r="HF273" s="38"/>
      <c r="HG273" s="38"/>
      <c r="HH273" s="38"/>
      <c r="HI273" s="38"/>
      <c r="HJ273" s="38"/>
      <c r="HK273" s="38"/>
      <c r="HL273" s="38"/>
      <c r="HM273" s="38"/>
      <c r="HN273" s="38"/>
      <c r="HO273" s="38"/>
      <c r="HP273" s="38"/>
      <c r="HQ273" s="38"/>
      <c r="HR273" s="38"/>
      <c r="HS273" s="38"/>
      <c r="HT273" s="38"/>
      <c r="HU273" s="38"/>
      <c r="HV273" s="38"/>
      <c r="HW273" s="38"/>
      <c r="HX273" s="38"/>
      <c r="HY273" s="38"/>
      <c r="HZ273" s="38"/>
      <c r="IA273" s="38"/>
      <c r="IB273" s="38"/>
      <c r="IC273" s="38"/>
      <c r="ID273" s="38"/>
      <c r="IE273" s="38"/>
      <c r="IF273" s="38"/>
      <c r="IG273" s="38"/>
    </row>
    <row r="274" spans="1:241" s="39" customFormat="1" ht="13.5" customHeight="1" x14ac:dyDescent="0.2">
      <c r="A274" s="38"/>
      <c r="B274" s="38"/>
      <c r="C274" s="38"/>
      <c r="D274" s="36"/>
      <c r="E274" s="64"/>
      <c r="F274" s="36"/>
      <c r="G274" s="38"/>
      <c r="H274" s="38"/>
      <c r="I274" s="63"/>
      <c r="J274" s="38"/>
      <c r="K274" s="63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  <c r="GX274" s="38"/>
      <c r="GY274" s="38"/>
      <c r="GZ274" s="38"/>
      <c r="HA274" s="38"/>
      <c r="HB274" s="38"/>
      <c r="HC274" s="38"/>
      <c r="HD274" s="38"/>
      <c r="HE274" s="38"/>
      <c r="HF274" s="38"/>
      <c r="HG274" s="38"/>
      <c r="HH274" s="38"/>
      <c r="HI274" s="38"/>
      <c r="HJ274" s="38"/>
      <c r="HK274" s="38"/>
      <c r="HL274" s="38"/>
      <c r="HM274" s="38"/>
      <c r="HN274" s="38"/>
      <c r="HO274" s="38"/>
      <c r="HP274" s="38"/>
      <c r="HQ274" s="38"/>
      <c r="HR274" s="38"/>
      <c r="HS274" s="38"/>
      <c r="HT274" s="38"/>
      <c r="HU274" s="38"/>
      <c r="HV274" s="38"/>
      <c r="HW274" s="38"/>
      <c r="HX274" s="38"/>
      <c r="HY274" s="38"/>
      <c r="HZ274" s="38"/>
      <c r="IA274" s="38"/>
      <c r="IB274" s="38"/>
      <c r="IC274" s="38"/>
      <c r="ID274" s="38"/>
      <c r="IE274" s="38"/>
      <c r="IF274" s="38"/>
      <c r="IG274" s="38"/>
    </row>
    <row r="275" spans="1:241" s="39" customFormat="1" ht="24" customHeight="1" x14ac:dyDescent="0.2">
      <c r="A275" s="38"/>
      <c r="B275" s="38"/>
      <c r="C275" s="38"/>
      <c r="D275" s="36"/>
      <c r="E275" s="64"/>
      <c r="F275" s="36"/>
      <c r="G275" s="38"/>
      <c r="H275" s="38"/>
      <c r="I275" s="63"/>
      <c r="J275" s="38"/>
      <c r="K275" s="63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  <c r="GX275" s="38"/>
      <c r="GY275" s="38"/>
      <c r="GZ275" s="38"/>
      <c r="HA275" s="38"/>
      <c r="HB275" s="38"/>
      <c r="HC275" s="38"/>
      <c r="HD275" s="38"/>
      <c r="HE275" s="38"/>
      <c r="HF275" s="38"/>
      <c r="HG275" s="38"/>
      <c r="HH275" s="38"/>
      <c r="HI275" s="38"/>
      <c r="HJ275" s="38"/>
      <c r="HK275" s="38"/>
      <c r="HL275" s="38"/>
      <c r="HM275" s="38"/>
      <c r="HN275" s="38"/>
      <c r="HO275" s="38"/>
      <c r="HP275" s="38"/>
      <c r="HQ275" s="38"/>
      <c r="HR275" s="38"/>
      <c r="HS275" s="38"/>
      <c r="HT275" s="38"/>
      <c r="HU275" s="38"/>
      <c r="HV275" s="38"/>
      <c r="HW275" s="38"/>
      <c r="HX275" s="38"/>
      <c r="HY275" s="38"/>
      <c r="HZ275" s="38"/>
      <c r="IA275" s="38"/>
      <c r="IB275" s="38"/>
      <c r="IC275" s="38"/>
      <c r="ID275" s="38"/>
      <c r="IE275" s="38"/>
      <c r="IF275" s="38"/>
      <c r="IG275" s="38"/>
    </row>
    <row r="276" spans="1:241" s="39" customFormat="1" ht="13.5" customHeight="1" x14ac:dyDescent="0.2">
      <c r="A276" s="38"/>
      <c r="B276" s="38"/>
      <c r="C276" s="38"/>
      <c r="D276" s="36"/>
      <c r="E276" s="64"/>
      <c r="F276" s="36"/>
      <c r="G276" s="38"/>
      <c r="H276" s="38"/>
      <c r="I276" s="63"/>
      <c r="J276" s="38"/>
      <c r="K276" s="63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  <c r="GX276" s="38"/>
      <c r="GY276" s="38"/>
      <c r="GZ276" s="38"/>
      <c r="HA276" s="38"/>
      <c r="HB276" s="38"/>
      <c r="HC276" s="38"/>
      <c r="HD276" s="38"/>
      <c r="HE276" s="38"/>
      <c r="HF276" s="38"/>
      <c r="HG276" s="38"/>
      <c r="HH276" s="38"/>
      <c r="HI276" s="38"/>
      <c r="HJ276" s="38"/>
      <c r="HK276" s="38"/>
      <c r="HL276" s="38"/>
      <c r="HM276" s="38"/>
      <c r="HN276" s="38"/>
      <c r="HO276" s="38"/>
      <c r="HP276" s="38"/>
      <c r="HQ276" s="38"/>
      <c r="HR276" s="38"/>
      <c r="HS276" s="38"/>
      <c r="HT276" s="38"/>
      <c r="HU276" s="38"/>
      <c r="HV276" s="38"/>
      <c r="HW276" s="38"/>
      <c r="HX276" s="38"/>
      <c r="HY276" s="38"/>
      <c r="HZ276" s="38"/>
      <c r="IA276" s="38"/>
      <c r="IB276" s="38"/>
      <c r="IC276" s="38"/>
      <c r="ID276" s="38"/>
      <c r="IE276" s="38"/>
      <c r="IF276" s="38"/>
      <c r="IG276" s="38"/>
    </row>
    <row r="277" spans="1:241" s="39" customFormat="1" ht="13.5" customHeight="1" x14ac:dyDescent="0.2">
      <c r="A277" s="7"/>
      <c r="B277" s="7"/>
      <c r="C277" s="7"/>
      <c r="D277" s="21"/>
      <c r="E277" s="65"/>
      <c r="F277" s="21"/>
      <c r="G277" s="7"/>
      <c r="H277" s="7"/>
      <c r="I277" s="66"/>
      <c r="J277" s="7"/>
      <c r="K277" s="66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  <c r="HE277" s="38"/>
      <c r="HF277" s="38"/>
      <c r="HG277" s="38"/>
      <c r="HH277" s="38"/>
      <c r="HI277" s="38"/>
      <c r="HJ277" s="38"/>
      <c r="HK277" s="38"/>
      <c r="HL277" s="38"/>
      <c r="HM277" s="38"/>
      <c r="HN277" s="38"/>
      <c r="HO277" s="38"/>
      <c r="HP277" s="38"/>
      <c r="HQ277" s="38"/>
      <c r="HR277" s="38"/>
      <c r="HS277" s="38"/>
      <c r="HT277" s="38"/>
      <c r="HU277" s="38"/>
      <c r="HV277" s="38"/>
      <c r="HW277" s="38"/>
      <c r="HX277" s="38"/>
      <c r="HY277" s="38"/>
      <c r="HZ277" s="38"/>
      <c r="IA277" s="38"/>
      <c r="IB277" s="38"/>
      <c r="IC277" s="38"/>
      <c r="ID277" s="38"/>
      <c r="IE277" s="38"/>
      <c r="IF277" s="38"/>
      <c r="IG277" s="38"/>
    </row>
    <row r="278" spans="1:241" s="39" customFormat="1" ht="13.5" customHeight="1" x14ac:dyDescent="0.2">
      <c r="A278" s="7"/>
      <c r="B278" s="7"/>
      <c r="C278" s="7"/>
      <c r="D278" s="21"/>
      <c r="E278" s="65"/>
      <c r="F278" s="21"/>
      <c r="G278" s="7"/>
      <c r="H278" s="7"/>
      <c r="I278" s="66"/>
      <c r="J278" s="7"/>
      <c r="K278" s="66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  <c r="HE278" s="38"/>
      <c r="HF278" s="38"/>
      <c r="HG278" s="38"/>
      <c r="HH278" s="38"/>
      <c r="HI278" s="38"/>
      <c r="HJ278" s="38"/>
      <c r="HK278" s="38"/>
      <c r="HL278" s="38"/>
      <c r="HM278" s="38"/>
      <c r="HN278" s="38"/>
      <c r="HO278" s="38"/>
      <c r="HP278" s="38"/>
      <c r="HQ278" s="38"/>
      <c r="HR278" s="38"/>
      <c r="HS278" s="38"/>
      <c r="HT278" s="38"/>
      <c r="HU278" s="38"/>
      <c r="HV278" s="38"/>
      <c r="HW278" s="38"/>
      <c r="HX278" s="38"/>
      <c r="HY278" s="38"/>
      <c r="HZ278" s="38"/>
      <c r="IA278" s="38"/>
      <c r="IB278" s="38"/>
      <c r="IC278" s="38"/>
      <c r="ID278" s="38"/>
      <c r="IE278" s="38"/>
      <c r="IF278" s="38"/>
      <c r="IG278" s="38"/>
    </row>
    <row r="279" spans="1:241" s="39" customFormat="1" ht="13.5" customHeight="1" x14ac:dyDescent="0.2">
      <c r="A279" s="7"/>
      <c r="B279" s="7"/>
      <c r="C279" s="7"/>
      <c r="D279" s="21"/>
      <c r="E279" s="65"/>
      <c r="F279" s="21"/>
      <c r="G279" s="7"/>
      <c r="H279" s="7"/>
      <c r="I279" s="66"/>
      <c r="J279" s="7"/>
      <c r="K279" s="66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  <c r="GX279" s="38"/>
      <c r="GY279" s="38"/>
      <c r="GZ279" s="38"/>
      <c r="HA279" s="38"/>
      <c r="HB279" s="38"/>
      <c r="HC279" s="38"/>
      <c r="HD279" s="38"/>
      <c r="HE279" s="38"/>
      <c r="HF279" s="38"/>
      <c r="HG279" s="38"/>
      <c r="HH279" s="38"/>
      <c r="HI279" s="38"/>
      <c r="HJ279" s="38"/>
      <c r="HK279" s="38"/>
      <c r="HL279" s="38"/>
      <c r="HM279" s="38"/>
      <c r="HN279" s="38"/>
      <c r="HO279" s="38"/>
      <c r="HP279" s="38"/>
      <c r="HQ279" s="38"/>
      <c r="HR279" s="38"/>
      <c r="HS279" s="38"/>
      <c r="HT279" s="38"/>
      <c r="HU279" s="38"/>
      <c r="HV279" s="38"/>
      <c r="HW279" s="38"/>
      <c r="HX279" s="38"/>
      <c r="HY279" s="38"/>
      <c r="HZ279" s="38"/>
      <c r="IA279" s="38"/>
      <c r="IB279" s="38"/>
      <c r="IC279" s="38"/>
      <c r="ID279" s="38"/>
      <c r="IE279" s="38"/>
      <c r="IF279" s="38"/>
      <c r="IG279" s="38"/>
    </row>
    <row r="280" spans="1:241" s="39" customFormat="1" ht="13.5" customHeight="1" x14ac:dyDescent="0.2">
      <c r="A280" s="7"/>
      <c r="B280" s="7"/>
      <c r="C280" s="7"/>
      <c r="D280" s="21"/>
      <c r="E280" s="65"/>
      <c r="F280" s="21"/>
      <c r="G280" s="7"/>
      <c r="H280" s="7"/>
      <c r="I280" s="66"/>
      <c r="J280" s="7"/>
      <c r="K280" s="66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  <c r="GX280" s="38"/>
      <c r="GY280" s="38"/>
      <c r="GZ280" s="38"/>
      <c r="HA280" s="38"/>
      <c r="HB280" s="38"/>
      <c r="HC280" s="38"/>
      <c r="HD280" s="38"/>
      <c r="HE280" s="38"/>
      <c r="HF280" s="38"/>
      <c r="HG280" s="38"/>
      <c r="HH280" s="38"/>
      <c r="HI280" s="38"/>
      <c r="HJ280" s="38"/>
      <c r="HK280" s="38"/>
      <c r="HL280" s="38"/>
      <c r="HM280" s="38"/>
      <c r="HN280" s="38"/>
      <c r="HO280" s="38"/>
      <c r="HP280" s="38"/>
      <c r="HQ280" s="38"/>
      <c r="HR280" s="38"/>
      <c r="HS280" s="38"/>
      <c r="HT280" s="38"/>
      <c r="HU280" s="38"/>
      <c r="HV280" s="38"/>
      <c r="HW280" s="38"/>
      <c r="HX280" s="38"/>
      <c r="HY280" s="38"/>
      <c r="HZ280" s="38"/>
      <c r="IA280" s="38"/>
      <c r="IB280" s="38"/>
      <c r="IC280" s="38"/>
      <c r="ID280" s="38"/>
      <c r="IE280" s="38"/>
      <c r="IF280" s="38"/>
      <c r="IG280" s="38"/>
    </row>
    <row r="281" spans="1:241" s="39" customFormat="1" ht="13.5" customHeight="1" x14ac:dyDescent="0.2">
      <c r="A281" s="7"/>
      <c r="B281" s="7"/>
      <c r="C281" s="7"/>
      <c r="D281" s="21"/>
      <c r="E281" s="65"/>
      <c r="F281" s="21"/>
      <c r="G281" s="7"/>
      <c r="H281" s="7"/>
      <c r="I281" s="66"/>
      <c r="J281" s="7"/>
      <c r="K281" s="66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  <c r="HE281" s="38"/>
      <c r="HF281" s="38"/>
      <c r="HG281" s="38"/>
      <c r="HH281" s="38"/>
      <c r="HI281" s="38"/>
      <c r="HJ281" s="38"/>
      <c r="HK281" s="38"/>
      <c r="HL281" s="38"/>
      <c r="HM281" s="38"/>
      <c r="HN281" s="38"/>
      <c r="HO281" s="38"/>
      <c r="HP281" s="38"/>
      <c r="HQ281" s="38"/>
      <c r="HR281" s="38"/>
      <c r="HS281" s="38"/>
      <c r="HT281" s="38"/>
      <c r="HU281" s="38"/>
      <c r="HV281" s="38"/>
      <c r="HW281" s="38"/>
      <c r="HX281" s="38"/>
      <c r="HY281" s="38"/>
      <c r="HZ281" s="38"/>
      <c r="IA281" s="38"/>
      <c r="IB281" s="38"/>
      <c r="IC281" s="38"/>
      <c r="ID281" s="38"/>
      <c r="IE281" s="38"/>
      <c r="IF281" s="38"/>
      <c r="IG281" s="38"/>
    </row>
    <row r="282" spans="1:241" s="39" customFormat="1" ht="13.5" customHeight="1" x14ac:dyDescent="0.2">
      <c r="A282" s="7"/>
      <c r="B282" s="7"/>
      <c r="C282" s="7"/>
      <c r="D282" s="21"/>
      <c r="E282" s="65"/>
      <c r="F282" s="21"/>
      <c r="G282" s="7"/>
      <c r="H282" s="7"/>
      <c r="I282" s="66"/>
      <c r="J282" s="7"/>
      <c r="K282" s="66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  <c r="HE282" s="38"/>
      <c r="HF282" s="38"/>
      <c r="HG282" s="38"/>
      <c r="HH282" s="38"/>
      <c r="HI282" s="38"/>
      <c r="HJ282" s="38"/>
      <c r="HK282" s="38"/>
      <c r="HL282" s="38"/>
      <c r="HM282" s="38"/>
      <c r="HN282" s="38"/>
      <c r="HO282" s="38"/>
      <c r="HP282" s="38"/>
      <c r="HQ282" s="38"/>
      <c r="HR282" s="38"/>
      <c r="HS282" s="38"/>
      <c r="HT282" s="38"/>
      <c r="HU282" s="38"/>
      <c r="HV282" s="38"/>
      <c r="HW282" s="38"/>
      <c r="HX282" s="38"/>
      <c r="HY282" s="38"/>
      <c r="HZ282" s="38"/>
      <c r="IA282" s="38"/>
      <c r="IB282" s="38"/>
      <c r="IC282" s="38"/>
      <c r="ID282" s="38"/>
      <c r="IE282" s="38"/>
      <c r="IF282" s="38"/>
      <c r="IG282" s="38"/>
    </row>
    <row r="283" spans="1:241" s="39" customFormat="1" ht="13.5" customHeight="1" x14ac:dyDescent="0.2">
      <c r="A283" s="7"/>
      <c r="B283" s="7"/>
      <c r="C283" s="7"/>
      <c r="D283" s="21"/>
      <c r="E283" s="65"/>
      <c r="F283" s="21"/>
      <c r="G283" s="7"/>
      <c r="H283" s="7"/>
      <c r="I283" s="66"/>
      <c r="J283" s="7"/>
      <c r="K283" s="66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  <c r="GX283" s="38"/>
      <c r="GY283" s="38"/>
      <c r="GZ283" s="38"/>
      <c r="HA283" s="38"/>
      <c r="HB283" s="38"/>
      <c r="HC283" s="38"/>
      <c r="HD283" s="38"/>
      <c r="HE283" s="38"/>
      <c r="HF283" s="38"/>
      <c r="HG283" s="38"/>
      <c r="HH283" s="38"/>
      <c r="HI283" s="38"/>
      <c r="HJ283" s="38"/>
      <c r="HK283" s="38"/>
      <c r="HL283" s="38"/>
      <c r="HM283" s="38"/>
      <c r="HN283" s="38"/>
      <c r="HO283" s="38"/>
      <c r="HP283" s="38"/>
      <c r="HQ283" s="38"/>
      <c r="HR283" s="38"/>
      <c r="HS283" s="38"/>
      <c r="HT283" s="38"/>
      <c r="HU283" s="38"/>
      <c r="HV283" s="38"/>
      <c r="HW283" s="38"/>
      <c r="HX283" s="38"/>
      <c r="HY283" s="38"/>
      <c r="HZ283" s="38"/>
      <c r="IA283" s="38"/>
      <c r="IB283" s="38"/>
      <c r="IC283" s="38"/>
      <c r="ID283" s="38"/>
      <c r="IE283" s="38"/>
      <c r="IF283" s="38"/>
      <c r="IG283" s="38"/>
    </row>
    <row r="284" spans="1:241" s="39" customFormat="1" ht="13.5" customHeight="1" x14ac:dyDescent="0.2">
      <c r="A284" s="7"/>
      <c r="B284" s="7"/>
      <c r="C284" s="7"/>
      <c r="D284" s="21"/>
      <c r="E284" s="65"/>
      <c r="F284" s="21"/>
      <c r="G284" s="7"/>
      <c r="H284" s="7"/>
      <c r="I284" s="66"/>
      <c r="J284" s="7"/>
      <c r="K284" s="66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  <c r="HE284" s="38"/>
      <c r="HF284" s="38"/>
      <c r="HG284" s="38"/>
      <c r="HH284" s="38"/>
      <c r="HI284" s="38"/>
      <c r="HJ284" s="38"/>
      <c r="HK284" s="38"/>
      <c r="HL284" s="38"/>
      <c r="HM284" s="38"/>
      <c r="HN284" s="38"/>
      <c r="HO284" s="38"/>
      <c r="HP284" s="38"/>
      <c r="HQ284" s="38"/>
      <c r="HR284" s="38"/>
      <c r="HS284" s="38"/>
      <c r="HT284" s="38"/>
      <c r="HU284" s="38"/>
      <c r="HV284" s="38"/>
      <c r="HW284" s="38"/>
      <c r="HX284" s="38"/>
      <c r="HY284" s="38"/>
      <c r="HZ284" s="38"/>
      <c r="IA284" s="38"/>
      <c r="IB284" s="38"/>
      <c r="IC284" s="38"/>
      <c r="ID284" s="38"/>
      <c r="IE284" s="38"/>
      <c r="IF284" s="38"/>
      <c r="IG284" s="38"/>
    </row>
    <row r="285" spans="1:241" s="39" customFormat="1" ht="13.5" customHeight="1" x14ac:dyDescent="0.2">
      <c r="A285" s="7"/>
      <c r="B285" s="7"/>
      <c r="C285" s="7"/>
      <c r="D285" s="21"/>
      <c r="E285" s="65"/>
      <c r="F285" s="21"/>
      <c r="G285" s="7"/>
      <c r="H285" s="7"/>
      <c r="I285" s="66"/>
      <c r="J285" s="7"/>
      <c r="K285" s="66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  <c r="HE285" s="38"/>
      <c r="HF285" s="38"/>
      <c r="HG285" s="38"/>
      <c r="HH285" s="38"/>
      <c r="HI285" s="38"/>
      <c r="HJ285" s="38"/>
      <c r="HK285" s="38"/>
      <c r="HL285" s="38"/>
      <c r="HM285" s="38"/>
      <c r="HN285" s="38"/>
      <c r="HO285" s="38"/>
      <c r="HP285" s="38"/>
      <c r="HQ285" s="38"/>
      <c r="HR285" s="38"/>
      <c r="HS285" s="38"/>
      <c r="HT285" s="38"/>
      <c r="HU285" s="38"/>
      <c r="HV285" s="38"/>
      <c r="HW285" s="38"/>
      <c r="HX285" s="38"/>
      <c r="HY285" s="38"/>
      <c r="HZ285" s="38"/>
      <c r="IA285" s="38"/>
      <c r="IB285" s="38"/>
      <c r="IC285" s="38"/>
      <c r="ID285" s="38"/>
      <c r="IE285" s="38"/>
      <c r="IF285" s="38"/>
      <c r="IG285" s="38"/>
    </row>
    <row r="286" spans="1:241" s="39" customFormat="1" x14ac:dyDescent="0.2">
      <c r="A286" s="7"/>
      <c r="B286" s="7"/>
      <c r="C286" s="7"/>
      <c r="D286" s="21"/>
      <c r="E286" s="65"/>
      <c r="F286" s="21"/>
      <c r="G286" s="7"/>
      <c r="H286" s="7"/>
      <c r="I286" s="66"/>
      <c r="J286" s="7"/>
      <c r="K286" s="66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  <c r="HE286" s="38"/>
      <c r="HF286" s="38"/>
      <c r="HG286" s="38"/>
      <c r="HH286" s="38"/>
      <c r="HI286" s="38"/>
      <c r="HJ286" s="38"/>
      <c r="HK286" s="38"/>
      <c r="HL286" s="38"/>
      <c r="HM286" s="38"/>
      <c r="HN286" s="38"/>
      <c r="HO286" s="38"/>
      <c r="HP286" s="38"/>
      <c r="HQ286" s="38"/>
      <c r="HR286" s="38"/>
      <c r="HS286" s="38"/>
      <c r="HT286" s="38"/>
      <c r="HU286" s="38"/>
      <c r="HV286" s="38"/>
      <c r="HW286" s="38"/>
      <c r="HX286" s="38"/>
      <c r="HY286" s="38"/>
      <c r="HZ286" s="38"/>
      <c r="IA286" s="38"/>
      <c r="IB286" s="38"/>
      <c r="IC286" s="38"/>
      <c r="ID286" s="38"/>
      <c r="IE286" s="38"/>
      <c r="IF286" s="38"/>
      <c r="IG286" s="38"/>
    </row>
    <row r="287" spans="1:241" s="39" customFormat="1" ht="13.5" customHeight="1" x14ac:dyDescent="0.2">
      <c r="A287" s="7"/>
      <c r="B287" s="7"/>
      <c r="C287" s="7"/>
      <c r="D287" s="21"/>
      <c r="E287" s="65"/>
      <c r="F287" s="21"/>
      <c r="G287" s="7"/>
      <c r="H287" s="7"/>
      <c r="I287" s="66"/>
      <c r="J287" s="7"/>
      <c r="K287" s="66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  <c r="HE287" s="38"/>
      <c r="HF287" s="38"/>
      <c r="HG287" s="38"/>
      <c r="HH287" s="38"/>
      <c r="HI287" s="38"/>
      <c r="HJ287" s="38"/>
      <c r="HK287" s="38"/>
      <c r="HL287" s="38"/>
      <c r="HM287" s="38"/>
      <c r="HN287" s="38"/>
      <c r="HO287" s="38"/>
      <c r="HP287" s="38"/>
      <c r="HQ287" s="38"/>
      <c r="HR287" s="38"/>
      <c r="HS287" s="38"/>
      <c r="HT287" s="38"/>
      <c r="HU287" s="38"/>
      <c r="HV287" s="38"/>
      <c r="HW287" s="38"/>
      <c r="HX287" s="38"/>
      <c r="HY287" s="38"/>
      <c r="HZ287" s="38"/>
      <c r="IA287" s="38"/>
      <c r="IB287" s="38"/>
      <c r="IC287" s="38"/>
      <c r="ID287" s="38"/>
      <c r="IE287" s="38"/>
      <c r="IF287" s="38"/>
      <c r="IG287" s="38"/>
    </row>
    <row r="288" spans="1:241" s="39" customFormat="1" ht="13.5" customHeight="1" x14ac:dyDescent="0.2">
      <c r="A288" s="7"/>
      <c r="B288" s="7"/>
      <c r="C288" s="7"/>
      <c r="D288" s="21"/>
      <c r="E288" s="65"/>
      <c r="F288" s="21"/>
      <c r="G288" s="7"/>
      <c r="H288" s="7"/>
      <c r="I288" s="66"/>
      <c r="J288" s="7"/>
      <c r="K288" s="66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  <c r="GX288" s="38"/>
      <c r="GY288" s="38"/>
      <c r="GZ288" s="38"/>
      <c r="HA288" s="38"/>
      <c r="HB288" s="38"/>
      <c r="HC288" s="38"/>
      <c r="HD288" s="38"/>
      <c r="HE288" s="38"/>
      <c r="HF288" s="38"/>
      <c r="HG288" s="38"/>
      <c r="HH288" s="38"/>
      <c r="HI288" s="38"/>
      <c r="HJ288" s="38"/>
      <c r="HK288" s="38"/>
      <c r="HL288" s="38"/>
      <c r="HM288" s="38"/>
      <c r="HN288" s="38"/>
      <c r="HO288" s="38"/>
      <c r="HP288" s="38"/>
      <c r="HQ288" s="38"/>
      <c r="HR288" s="38"/>
      <c r="HS288" s="38"/>
      <c r="HT288" s="38"/>
      <c r="HU288" s="38"/>
      <c r="HV288" s="38"/>
      <c r="HW288" s="38"/>
      <c r="HX288" s="38"/>
      <c r="HY288" s="38"/>
      <c r="HZ288" s="38"/>
      <c r="IA288" s="38"/>
      <c r="IB288" s="38"/>
      <c r="IC288" s="38"/>
      <c r="ID288" s="38"/>
      <c r="IE288" s="38"/>
      <c r="IF288" s="38"/>
      <c r="IG288" s="38"/>
    </row>
    <row r="289" spans="1:241" s="39" customFormat="1" ht="13.5" customHeight="1" x14ac:dyDescent="0.2">
      <c r="A289" s="7"/>
      <c r="B289" s="7"/>
      <c r="C289" s="7"/>
      <c r="D289" s="21"/>
      <c r="E289" s="65"/>
      <c r="F289" s="21"/>
      <c r="G289" s="7"/>
      <c r="H289" s="7"/>
      <c r="I289" s="66"/>
      <c r="J289" s="7"/>
      <c r="K289" s="66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  <c r="GX289" s="38"/>
      <c r="GY289" s="38"/>
      <c r="GZ289" s="38"/>
      <c r="HA289" s="38"/>
      <c r="HB289" s="38"/>
      <c r="HC289" s="38"/>
      <c r="HD289" s="38"/>
      <c r="HE289" s="38"/>
      <c r="HF289" s="38"/>
      <c r="HG289" s="38"/>
      <c r="HH289" s="38"/>
      <c r="HI289" s="38"/>
      <c r="HJ289" s="38"/>
      <c r="HK289" s="38"/>
      <c r="HL289" s="38"/>
      <c r="HM289" s="38"/>
      <c r="HN289" s="38"/>
      <c r="HO289" s="38"/>
      <c r="HP289" s="38"/>
      <c r="HQ289" s="38"/>
      <c r="HR289" s="38"/>
      <c r="HS289" s="38"/>
      <c r="HT289" s="38"/>
      <c r="HU289" s="38"/>
      <c r="HV289" s="38"/>
      <c r="HW289" s="38"/>
      <c r="HX289" s="38"/>
      <c r="HY289" s="38"/>
      <c r="HZ289" s="38"/>
      <c r="IA289" s="38"/>
      <c r="IB289" s="38"/>
      <c r="IC289" s="38"/>
      <c r="ID289" s="38"/>
      <c r="IE289" s="38"/>
      <c r="IF289" s="38"/>
      <c r="IG289" s="38"/>
    </row>
    <row r="290" spans="1:241" s="39" customFormat="1" ht="13.5" customHeight="1" x14ac:dyDescent="0.2">
      <c r="A290" s="7"/>
      <c r="B290" s="7"/>
      <c r="C290" s="7"/>
      <c r="D290" s="21"/>
      <c r="E290" s="65"/>
      <c r="F290" s="21"/>
      <c r="G290" s="7"/>
      <c r="H290" s="7"/>
      <c r="I290" s="66"/>
      <c r="J290" s="7"/>
      <c r="K290" s="66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  <c r="GX290" s="38"/>
      <c r="GY290" s="38"/>
      <c r="GZ290" s="38"/>
      <c r="HA290" s="38"/>
      <c r="HB290" s="38"/>
      <c r="HC290" s="38"/>
      <c r="HD290" s="38"/>
      <c r="HE290" s="38"/>
      <c r="HF290" s="38"/>
      <c r="HG290" s="38"/>
      <c r="HH290" s="38"/>
      <c r="HI290" s="38"/>
      <c r="HJ290" s="38"/>
      <c r="HK290" s="38"/>
      <c r="HL290" s="38"/>
      <c r="HM290" s="38"/>
      <c r="HN290" s="38"/>
      <c r="HO290" s="38"/>
      <c r="HP290" s="38"/>
      <c r="HQ290" s="38"/>
      <c r="HR290" s="38"/>
      <c r="HS290" s="38"/>
      <c r="HT290" s="38"/>
      <c r="HU290" s="38"/>
      <c r="HV290" s="38"/>
      <c r="HW290" s="38"/>
      <c r="HX290" s="38"/>
      <c r="HY290" s="38"/>
      <c r="HZ290" s="38"/>
      <c r="IA290" s="38"/>
      <c r="IB290" s="38"/>
      <c r="IC290" s="38"/>
      <c r="ID290" s="38"/>
      <c r="IE290" s="38"/>
      <c r="IF290" s="38"/>
      <c r="IG290" s="38"/>
    </row>
    <row r="291" spans="1:241" s="39" customFormat="1" ht="13.5" customHeight="1" x14ac:dyDescent="0.2">
      <c r="A291" s="7"/>
      <c r="B291" s="7"/>
      <c r="C291" s="7"/>
      <c r="D291" s="21"/>
      <c r="E291" s="65"/>
      <c r="F291" s="21"/>
      <c r="G291" s="7"/>
      <c r="H291" s="7"/>
      <c r="I291" s="66"/>
      <c r="J291" s="7"/>
      <c r="K291" s="66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  <c r="GX291" s="38"/>
      <c r="GY291" s="38"/>
      <c r="GZ291" s="38"/>
      <c r="HA291" s="38"/>
      <c r="HB291" s="38"/>
      <c r="HC291" s="38"/>
      <c r="HD291" s="38"/>
      <c r="HE291" s="38"/>
      <c r="HF291" s="38"/>
      <c r="HG291" s="38"/>
      <c r="HH291" s="38"/>
      <c r="HI291" s="38"/>
      <c r="HJ291" s="38"/>
      <c r="HK291" s="38"/>
      <c r="HL291" s="38"/>
      <c r="HM291" s="38"/>
      <c r="HN291" s="38"/>
      <c r="HO291" s="38"/>
      <c r="HP291" s="38"/>
      <c r="HQ291" s="38"/>
      <c r="HR291" s="38"/>
      <c r="HS291" s="38"/>
      <c r="HT291" s="38"/>
      <c r="HU291" s="38"/>
      <c r="HV291" s="38"/>
      <c r="HW291" s="38"/>
      <c r="HX291" s="38"/>
      <c r="HY291" s="38"/>
      <c r="HZ291" s="38"/>
      <c r="IA291" s="38"/>
      <c r="IB291" s="38"/>
      <c r="IC291" s="38"/>
      <c r="ID291" s="38"/>
      <c r="IE291" s="38"/>
      <c r="IF291" s="38"/>
      <c r="IG291" s="38"/>
    </row>
    <row r="292" spans="1:241" s="39" customFormat="1" ht="13.5" customHeight="1" x14ac:dyDescent="0.2">
      <c r="A292" s="7"/>
      <c r="B292" s="7"/>
      <c r="C292" s="7"/>
      <c r="D292" s="21"/>
      <c r="E292" s="65"/>
      <c r="F292" s="21"/>
      <c r="G292" s="7"/>
      <c r="H292" s="7"/>
      <c r="I292" s="66"/>
      <c r="J292" s="7"/>
      <c r="K292" s="66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  <c r="GX292" s="38"/>
      <c r="GY292" s="38"/>
      <c r="GZ292" s="38"/>
      <c r="HA292" s="38"/>
      <c r="HB292" s="38"/>
      <c r="HC292" s="38"/>
      <c r="HD292" s="38"/>
      <c r="HE292" s="38"/>
      <c r="HF292" s="38"/>
      <c r="HG292" s="38"/>
      <c r="HH292" s="38"/>
      <c r="HI292" s="38"/>
      <c r="HJ292" s="38"/>
      <c r="HK292" s="38"/>
      <c r="HL292" s="38"/>
      <c r="HM292" s="38"/>
      <c r="HN292" s="38"/>
      <c r="HO292" s="38"/>
      <c r="HP292" s="38"/>
      <c r="HQ292" s="38"/>
      <c r="HR292" s="38"/>
      <c r="HS292" s="38"/>
      <c r="HT292" s="38"/>
      <c r="HU292" s="38"/>
      <c r="HV292" s="38"/>
      <c r="HW292" s="38"/>
      <c r="HX292" s="38"/>
      <c r="HY292" s="38"/>
      <c r="HZ292" s="38"/>
      <c r="IA292" s="38"/>
      <c r="IB292" s="38"/>
      <c r="IC292" s="38"/>
      <c r="ID292" s="38"/>
      <c r="IE292" s="38"/>
      <c r="IF292" s="38"/>
      <c r="IG292" s="38"/>
    </row>
    <row r="293" spans="1:241" s="39" customFormat="1" ht="24" customHeight="1" x14ac:dyDescent="0.2">
      <c r="A293" s="7"/>
      <c r="B293" s="7"/>
      <c r="C293" s="7"/>
      <c r="D293" s="21"/>
      <c r="E293" s="65"/>
      <c r="F293" s="21"/>
      <c r="G293" s="7"/>
      <c r="H293" s="7"/>
      <c r="I293" s="66"/>
      <c r="J293" s="7"/>
      <c r="K293" s="66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  <c r="HE293" s="38"/>
      <c r="HF293" s="38"/>
      <c r="HG293" s="38"/>
      <c r="HH293" s="38"/>
      <c r="HI293" s="38"/>
      <c r="HJ293" s="38"/>
      <c r="HK293" s="38"/>
      <c r="HL293" s="38"/>
      <c r="HM293" s="38"/>
      <c r="HN293" s="38"/>
      <c r="HO293" s="38"/>
      <c r="HP293" s="38"/>
      <c r="HQ293" s="38"/>
      <c r="HR293" s="38"/>
      <c r="HS293" s="38"/>
      <c r="HT293" s="38"/>
      <c r="HU293" s="38"/>
      <c r="HV293" s="38"/>
      <c r="HW293" s="38"/>
      <c r="HX293" s="38"/>
      <c r="HY293" s="38"/>
      <c r="HZ293" s="38"/>
      <c r="IA293" s="38"/>
      <c r="IB293" s="38"/>
      <c r="IC293" s="38"/>
      <c r="ID293" s="38"/>
      <c r="IE293" s="38"/>
      <c r="IF293" s="38"/>
      <c r="IG293" s="38"/>
    </row>
    <row r="294" spans="1:241" s="39" customFormat="1" ht="13.5" customHeight="1" x14ac:dyDescent="0.2">
      <c r="A294" s="7"/>
      <c r="B294" s="7"/>
      <c r="C294" s="7"/>
      <c r="D294" s="21"/>
      <c r="E294" s="65"/>
      <c r="F294" s="21"/>
      <c r="G294" s="7"/>
      <c r="H294" s="7"/>
      <c r="I294" s="66"/>
      <c r="J294" s="7"/>
      <c r="K294" s="66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  <c r="HE294" s="38"/>
      <c r="HF294" s="38"/>
      <c r="HG294" s="38"/>
      <c r="HH294" s="38"/>
      <c r="HI294" s="38"/>
      <c r="HJ294" s="38"/>
      <c r="HK294" s="38"/>
      <c r="HL294" s="38"/>
      <c r="HM294" s="38"/>
      <c r="HN294" s="38"/>
      <c r="HO294" s="38"/>
      <c r="HP294" s="38"/>
      <c r="HQ294" s="38"/>
      <c r="HR294" s="38"/>
      <c r="HS294" s="38"/>
      <c r="HT294" s="38"/>
      <c r="HU294" s="38"/>
      <c r="HV294" s="38"/>
      <c r="HW294" s="38"/>
      <c r="HX294" s="38"/>
      <c r="HY294" s="38"/>
      <c r="HZ294" s="38"/>
      <c r="IA294" s="38"/>
      <c r="IB294" s="38"/>
      <c r="IC294" s="38"/>
      <c r="ID294" s="38"/>
      <c r="IE294" s="38"/>
      <c r="IF294" s="38"/>
      <c r="IG294" s="38"/>
    </row>
    <row r="295" spans="1:241" s="39" customFormat="1" x14ac:dyDescent="0.2">
      <c r="A295" s="7"/>
      <c r="B295" s="7"/>
      <c r="C295" s="7"/>
      <c r="D295" s="21"/>
      <c r="E295" s="65"/>
      <c r="F295" s="21"/>
      <c r="G295" s="7"/>
      <c r="H295" s="7"/>
      <c r="I295" s="66"/>
      <c r="J295" s="7"/>
      <c r="K295" s="66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  <c r="ID295" s="38"/>
      <c r="IE295" s="38"/>
      <c r="IF295" s="38"/>
      <c r="IG295" s="38"/>
    </row>
    <row r="296" spans="1:241" s="39" customFormat="1" x14ac:dyDescent="0.2">
      <c r="A296" s="7"/>
      <c r="B296" s="7"/>
      <c r="C296" s="7"/>
      <c r="D296" s="21"/>
      <c r="E296" s="65"/>
      <c r="F296" s="21"/>
      <c r="G296" s="7"/>
      <c r="H296" s="7"/>
      <c r="I296" s="66"/>
      <c r="J296" s="7"/>
      <c r="K296" s="66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  <c r="ID296" s="38"/>
      <c r="IE296" s="38"/>
      <c r="IF296" s="38"/>
      <c r="IG296" s="38"/>
    </row>
    <row r="297" spans="1:241" s="39" customFormat="1" x14ac:dyDescent="0.2">
      <c r="A297" s="7"/>
      <c r="B297" s="7"/>
      <c r="C297" s="7"/>
      <c r="D297" s="21"/>
      <c r="E297" s="65"/>
      <c r="F297" s="21"/>
      <c r="G297" s="7"/>
      <c r="H297" s="7"/>
      <c r="I297" s="66"/>
      <c r="J297" s="7"/>
      <c r="K297" s="66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  <c r="ID297" s="38"/>
      <c r="IE297" s="38"/>
      <c r="IF297" s="38"/>
      <c r="IG297" s="38"/>
    </row>
    <row r="298" spans="1:241" s="39" customFormat="1" x14ac:dyDescent="0.2">
      <c r="A298" s="7"/>
      <c r="B298" s="7"/>
      <c r="C298" s="7"/>
      <c r="D298" s="21"/>
      <c r="E298" s="65"/>
      <c r="F298" s="21"/>
      <c r="G298" s="7"/>
      <c r="H298" s="7"/>
      <c r="I298" s="66"/>
      <c r="J298" s="7"/>
      <c r="K298" s="66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  <c r="ID298" s="38"/>
      <c r="IE298" s="38"/>
      <c r="IF298" s="38"/>
      <c r="IG298" s="38"/>
    </row>
    <row r="299" spans="1:241" s="39" customFormat="1" x14ac:dyDescent="0.2">
      <c r="A299" s="7"/>
      <c r="B299" s="7"/>
      <c r="C299" s="7"/>
      <c r="D299" s="21"/>
      <c r="E299" s="65"/>
      <c r="F299" s="21"/>
      <c r="G299" s="7"/>
      <c r="H299" s="7"/>
      <c r="I299" s="66"/>
      <c r="J299" s="7"/>
      <c r="K299" s="66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  <c r="ID299" s="38"/>
      <c r="IE299" s="38"/>
      <c r="IF299" s="38"/>
      <c r="IG299" s="38"/>
    </row>
    <row r="300" spans="1:241" s="39" customFormat="1" x14ac:dyDescent="0.2">
      <c r="A300" s="7"/>
      <c r="B300" s="7"/>
      <c r="C300" s="7"/>
      <c r="D300" s="21"/>
      <c r="E300" s="65"/>
      <c r="F300" s="21"/>
      <c r="G300" s="7"/>
      <c r="H300" s="7"/>
      <c r="I300" s="66"/>
      <c r="J300" s="7"/>
      <c r="K300" s="66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</row>
    <row r="301" spans="1:241" s="39" customFormat="1" x14ac:dyDescent="0.2">
      <c r="A301" s="7"/>
      <c r="B301" s="7"/>
      <c r="C301" s="7"/>
      <c r="D301" s="21"/>
      <c r="E301" s="65"/>
      <c r="F301" s="21"/>
      <c r="G301" s="7"/>
      <c r="H301" s="7"/>
      <c r="I301" s="66"/>
      <c r="J301" s="7"/>
      <c r="K301" s="66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</row>
    <row r="302" spans="1:241" s="39" customFormat="1" x14ac:dyDescent="0.2">
      <c r="A302" s="7"/>
      <c r="B302" s="7"/>
      <c r="C302" s="7"/>
      <c r="D302" s="21"/>
      <c r="E302" s="65"/>
      <c r="F302" s="21"/>
      <c r="G302" s="7"/>
      <c r="H302" s="7"/>
      <c r="I302" s="66"/>
      <c r="J302" s="7"/>
      <c r="K302" s="66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</row>
    <row r="303" spans="1:241" s="39" customFormat="1" x14ac:dyDescent="0.2">
      <c r="A303" s="7"/>
      <c r="B303" s="7"/>
      <c r="C303" s="7"/>
      <c r="D303" s="21"/>
      <c r="E303" s="65"/>
      <c r="F303" s="21"/>
      <c r="G303" s="7"/>
      <c r="H303" s="7"/>
      <c r="I303" s="66"/>
      <c r="J303" s="7"/>
      <c r="K303" s="66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</row>
    <row r="304" spans="1:241" s="39" customFormat="1" x14ac:dyDescent="0.2">
      <c r="A304" s="7"/>
      <c r="B304" s="7"/>
      <c r="C304" s="7"/>
      <c r="D304" s="21"/>
      <c r="E304" s="65"/>
      <c r="F304" s="21"/>
      <c r="G304" s="7"/>
      <c r="H304" s="7"/>
      <c r="I304" s="66"/>
      <c r="J304" s="7"/>
      <c r="K304" s="66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</row>
    <row r="305" spans="1:241" s="39" customFormat="1" x14ac:dyDescent="0.2">
      <c r="A305" s="7"/>
      <c r="B305" s="7"/>
      <c r="C305" s="7"/>
      <c r="D305" s="21"/>
      <c r="E305" s="65"/>
      <c r="F305" s="21"/>
      <c r="G305" s="7"/>
      <c r="H305" s="7"/>
      <c r="I305" s="66"/>
      <c r="J305" s="7"/>
      <c r="K305" s="66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</row>
  </sheetData>
  <phoneticPr fontId="2" type="noConversion"/>
  <conditionalFormatting sqref="A14:K253">
    <cfRule type="expression" dxfId="0" priority="1" stopIfTrue="1">
      <formula>MOD(ROW(),2)=0</formula>
    </cfRule>
  </conditionalFormatting>
  <printOptions horizontalCentered="1"/>
  <pageMargins left="0.25" right="0.25" top="0.25" bottom="0.35" header="0.25" footer="0.25"/>
  <pageSetup scale="87" fitToHeight="100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2019-01-28T17:06:07Z</cp:lastPrinted>
  <dcterms:created xsi:type="dcterms:W3CDTF">2003-01-16T20:34:14Z</dcterms:created>
  <dcterms:modified xsi:type="dcterms:W3CDTF">2020-03-06T16:11:33Z</dcterms:modified>
</cp:coreProperties>
</file>