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LSU S\Excel\"/>
    </mc:Choice>
  </mc:AlternateContent>
  <bookViews>
    <workbookView xWindow="0" yWindow="0" windowWidth="28800" windowHeight="12300"/>
  </bookViews>
  <sheets>
    <sheet name="C-2A" sheetId="5" r:id="rId1"/>
  </sheets>
  <definedNames>
    <definedName name="_xlnm._FilterDatabase" localSheetId="0" hidden="1">'C-2A'!$B$10:$M$170</definedName>
    <definedName name="_Order1" hidden="1">255</definedName>
    <definedName name="_xlnm.Print_Area" localSheetId="0">'C-2A'!$A$1:$L$170</definedName>
    <definedName name="_xlnm.Print_Titles" localSheetId="0">'C-2A'!$1:$11</definedName>
  </definedNames>
  <calcPr calcId="162913"/>
</workbook>
</file>

<file path=xl/calcChain.xml><?xml version="1.0" encoding="utf-8"?>
<calcChain xmlns="http://schemas.openxmlformats.org/spreadsheetml/2006/main">
  <c r="D53" i="5" l="1"/>
  <c r="B160" i="5" l="1"/>
  <c r="L136" i="5"/>
  <c r="J136" i="5"/>
  <c r="H136" i="5"/>
  <c r="F136" i="5"/>
  <c r="D136" i="5"/>
  <c r="B128" i="5"/>
  <c r="B126" i="5"/>
  <c r="B134" i="5"/>
  <c r="B91" i="5"/>
  <c r="B105" i="5"/>
  <c r="B68" i="5"/>
  <c r="F63" i="5"/>
  <c r="L63" i="5"/>
  <c r="J63" i="5"/>
  <c r="H63" i="5"/>
  <c r="D63" i="5"/>
  <c r="B61" i="5"/>
  <c r="B60" i="5"/>
  <c r="B57" i="5"/>
  <c r="B51" i="5"/>
  <c r="B24" i="5"/>
  <c r="B153" i="5" l="1"/>
  <c r="M75" i="5"/>
  <c r="B71" i="5"/>
  <c r="B70" i="5"/>
  <c r="B69" i="5"/>
  <c r="B67" i="5"/>
  <c r="L73" i="5"/>
  <c r="J73" i="5"/>
  <c r="H73" i="5"/>
  <c r="F73" i="5"/>
  <c r="D73" i="5"/>
  <c r="B72" i="5"/>
  <c r="B66" i="5"/>
  <c r="B62" i="5"/>
  <c r="B59" i="5"/>
  <c r="B58" i="5"/>
  <c r="B42" i="5"/>
  <c r="B63" i="5" l="1"/>
  <c r="B136" i="5"/>
  <c r="D75" i="5"/>
  <c r="L75" i="5"/>
  <c r="F75" i="5"/>
  <c r="H75" i="5"/>
  <c r="J75" i="5"/>
  <c r="B73" i="5"/>
  <c r="B75" i="5" l="1"/>
  <c r="L155" i="5"/>
  <c r="J155" i="5"/>
  <c r="H155" i="5"/>
  <c r="F155" i="5"/>
  <c r="D155" i="5"/>
  <c r="B139" i="5"/>
  <c r="B140" i="5"/>
  <c r="B141" i="5"/>
  <c r="B142" i="5"/>
  <c r="B143" i="5"/>
  <c r="B144" i="5"/>
  <c r="B148" i="5"/>
  <c r="B149" i="5"/>
  <c r="B150" i="5"/>
  <c r="B151" i="5"/>
  <c r="B152" i="5"/>
  <c r="B154" i="5"/>
  <c r="B132" i="5"/>
  <c r="L103" i="5"/>
  <c r="J103" i="5"/>
  <c r="H103" i="5"/>
  <c r="F103" i="5"/>
  <c r="D103" i="5"/>
  <c r="L31" i="5"/>
  <c r="J31" i="5"/>
  <c r="H31" i="5"/>
  <c r="F31" i="5"/>
  <c r="D31" i="5"/>
  <c r="B155" i="5" l="1"/>
  <c r="B166" i="5"/>
  <c r="B122" i="5" l="1"/>
  <c r="B116" i="5"/>
  <c r="B95" i="5"/>
  <c r="B78" i="5"/>
  <c r="B109" i="5"/>
  <c r="B102" i="5"/>
  <c r="B101" i="5"/>
  <c r="B100" i="5"/>
  <c r="B103" i="5" l="1"/>
  <c r="L89" i="5"/>
  <c r="J89" i="5"/>
  <c r="H89" i="5"/>
  <c r="F89" i="5"/>
  <c r="D89" i="5"/>
  <c r="L84" i="5"/>
  <c r="J84" i="5"/>
  <c r="H84" i="5"/>
  <c r="F84" i="5"/>
  <c r="D84" i="5"/>
  <c r="H113" i="5" l="1"/>
  <c r="J113" i="5"/>
  <c r="D113" i="5"/>
  <c r="L113" i="5"/>
  <c r="F113" i="5"/>
  <c r="B49" i="5"/>
  <c r="B15" i="5"/>
  <c r="B19" i="5"/>
  <c r="B20" i="5"/>
  <c r="B21" i="5"/>
  <c r="B22" i="5"/>
  <c r="B23" i="5"/>
  <c r="B25" i="5"/>
  <c r="B26" i="5"/>
  <c r="B27" i="5"/>
  <c r="B28" i="5"/>
  <c r="B29" i="5"/>
  <c r="B30" i="5"/>
  <c r="B18" i="5"/>
  <c r="M27" i="5"/>
  <c r="M31" i="5"/>
  <c r="L45" i="5"/>
  <c r="L53" i="5" s="1"/>
  <c r="J45" i="5"/>
  <c r="J53" i="5" s="1"/>
  <c r="H45" i="5"/>
  <c r="H53" i="5" s="1"/>
  <c r="F45" i="5"/>
  <c r="F53" i="5" s="1"/>
  <c r="D45" i="5"/>
  <c r="B35" i="5"/>
  <c r="B36" i="5"/>
  <c r="B37" i="5"/>
  <c r="B38" i="5"/>
  <c r="B39" i="5"/>
  <c r="B40" i="5"/>
  <c r="B41" i="5"/>
  <c r="B43" i="5"/>
  <c r="B44" i="5"/>
  <c r="B113" i="5" l="1"/>
  <c r="B53" i="5"/>
  <c r="B31" i="5"/>
  <c r="B47" i="5"/>
  <c r="B159" i="5"/>
  <c r="B161" i="5"/>
  <c r="B162" i="5"/>
  <c r="B163" i="5"/>
  <c r="B158" i="5"/>
  <c r="B147" i="5"/>
  <c r="B145" i="5"/>
  <c r="B146" i="5"/>
  <c r="B124" i="5"/>
  <c r="B120" i="5"/>
  <c r="B118" i="5"/>
  <c r="B130" i="5"/>
  <c r="B111" i="5"/>
  <c r="B107" i="5"/>
  <c r="B81" i="5"/>
  <c r="B97" i="5"/>
  <c r="B88" i="5"/>
  <c r="B93" i="5"/>
  <c r="B82" i="5"/>
  <c r="B83" i="5"/>
  <c r="B87" i="5"/>
  <c r="B34" i="5"/>
  <c r="B45" i="5" s="1"/>
  <c r="B89" i="5" l="1"/>
  <c r="B84" i="5"/>
  <c r="L164" i="5" l="1"/>
  <c r="L168" i="5" s="1"/>
  <c r="J164" i="5"/>
  <c r="J168" i="5" s="1"/>
  <c r="H164" i="5"/>
  <c r="H168" i="5" s="1"/>
  <c r="F164" i="5"/>
  <c r="F168" i="5" s="1"/>
  <c r="D164" i="5"/>
  <c r="M164" i="5"/>
  <c r="M155" i="5"/>
  <c r="M136" i="5"/>
  <c r="M45" i="5"/>
  <c r="M47" i="5" s="1"/>
  <c r="D168" i="5" l="1"/>
  <c r="D170" i="5" s="1"/>
  <c r="D172" i="5" s="1"/>
  <c r="J170" i="5"/>
  <c r="J172" i="5" s="1"/>
  <c r="L170" i="5"/>
  <c r="L172" i="5" s="1"/>
  <c r="F170" i="5"/>
  <c r="F172" i="5" s="1"/>
  <c r="H170" i="5"/>
  <c r="H172" i="5" s="1"/>
  <c r="M113" i="5"/>
  <c r="B164" i="5"/>
  <c r="M53" i="5"/>
  <c r="B168" i="5" l="1"/>
  <c r="B170" i="5"/>
  <c r="B172" i="5" s="1"/>
  <c r="M170" i="5"/>
</calcChain>
</file>

<file path=xl/sharedStrings.xml><?xml version="1.0" encoding="utf-8"?>
<sst xmlns="http://schemas.openxmlformats.org/spreadsheetml/2006/main" count="131" uniqueCount="122">
  <si>
    <t>Total</t>
  </si>
  <si>
    <t>Travel</t>
  </si>
  <si>
    <t>Equipment</t>
  </si>
  <si>
    <t>Debt</t>
  </si>
  <si>
    <t xml:space="preserve">- -  </t>
  </si>
  <si>
    <t>ANALYSIS C-2A</t>
  </si>
  <si>
    <t>Current Unrestricted Fund Expenditures</t>
  </si>
  <si>
    <t>Salaries &amp; Wages</t>
  </si>
  <si>
    <t>Supplies &amp; Expenses</t>
  </si>
  <si>
    <t>Related Benefits</t>
  </si>
  <si>
    <t xml:space="preserve"> Institutional Support</t>
  </si>
  <si>
    <t xml:space="preserve">      Total Instruction</t>
  </si>
  <si>
    <t xml:space="preserve">   Grounds</t>
  </si>
  <si>
    <t xml:space="preserve">   Chancellor</t>
  </si>
  <si>
    <t xml:space="preserve">   Purchasing</t>
  </si>
  <si>
    <t xml:space="preserve">   Admissions</t>
  </si>
  <si>
    <t xml:space="preserve">   Pioneer Heritage</t>
  </si>
  <si>
    <t xml:space="preserve">     Business dean</t>
  </si>
  <si>
    <t xml:space="preserve">     Management and marketing</t>
  </si>
  <si>
    <t xml:space="preserve">     Economics and finance</t>
  </si>
  <si>
    <t xml:space="preserve">     Education</t>
  </si>
  <si>
    <t xml:space="preserve">     Psychology</t>
  </si>
  <si>
    <t xml:space="preserve">     Consortium of Insurance</t>
  </si>
  <si>
    <t xml:space="preserve">     Health administration</t>
  </si>
  <si>
    <t xml:space="preserve">     Education dean</t>
  </si>
  <si>
    <t xml:space="preserve">     Kinesiology and health science</t>
  </si>
  <si>
    <t xml:space="preserve">       Total business, eduation and human development</t>
  </si>
  <si>
    <t xml:space="preserve"> Instruction--</t>
  </si>
  <si>
    <t xml:space="preserve">   Business, Education and Human Development-</t>
  </si>
  <si>
    <t xml:space="preserve">   Academic affairs</t>
  </si>
  <si>
    <t xml:space="preserve">   Enrollment management</t>
  </si>
  <si>
    <t xml:space="preserve"> Academic Support--</t>
  </si>
  <si>
    <t xml:space="preserve">    Biological science museum</t>
  </si>
  <si>
    <t xml:space="preserve">    Liberal arts dean</t>
  </si>
  <si>
    <t xml:space="preserve">    Science dean</t>
  </si>
  <si>
    <t xml:space="preserve">     Total arts and sciences</t>
  </si>
  <si>
    <t xml:space="preserve">   Arts and sciences-</t>
  </si>
  <si>
    <t xml:space="preserve">   Business, education and human development-</t>
  </si>
  <si>
    <t xml:space="preserve">      Total business, education, and human development</t>
  </si>
  <si>
    <t xml:space="preserve">   Library-</t>
  </si>
  <si>
    <t xml:space="preserve">     Books</t>
  </si>
  <si>
    <t xml:space="preserve">     Book binding</t>
  </si>
  <si>
    <t xml:space="preserve">     Dean</t>
  </si>
  <si>
    <t xml:space="preserve">      Total library</t>
  </si>
  <si>
    <t xml:space="preserve">   Sponsored research</t>
  </si>
  <si>
    <t xml:space="preserve">   Accounting services</t>
  </si>
  <si>
    <t xml:space="preserve">   Information technology</t>
  </si>
  <si>
    <t xml:space="preserve">   Career planning and placement</t>
  </si>
  <si>
    <t xml:space="preserve">   Student affairs </t>
  </si>
  <si>
    <t xml:space="preserve">   Registrar's office</t>
  </si>
  <si>
    <t xml:space="preserve">   Financial aid</t>
  </si>
  <si>
    <t xml:space="preserve">   Alumni</t>
  </si>
  <si>
    <t xml:space="preserve">   Staff senate</t>
  </si>
  <si>
    <t xml:space="preserve">   Media and public relations</t>
  </si>
  <si>
    <t xml:space="preserve">  Development</t>
  </si>
  <si>
    <t xml:space="preserve">  Information technology</t>
  </si>
  <si>
    <t xml:space="preserve">  University police</t>
  </si>
  <si>
    <t xml:space="preserve">  Institutional effectiveness</t>
  </si>
  <si>
    <t xml:space="preserve">   Teaching, learning, and technology</t>
  </si>
  <si>
    <t xml:space="preserve">   Continuing education</t>
  </si>
  <si>
    <t xml:space="preserve">   Student development</t>
  </si>
  <si>
    <t>Educational and general:</t>
  </si>
  <si>
    <t xml:space="preserve">     Chemistry and physics</t>
  </si>
  <si>
    <t xml:space="preserve">     Computer sciences</t>
  </si>
  <si>
    <t xml:space="preserve">     English and foreign languages</t>
  </si>
  <si>
    <t xml:space="preserve">     History and social sciences</t>
  </si>
  <si>
    <t xml:space="preserve">     Liberal arts dean</t>
  </si>
  <si>
    <t xml:space="preserve">     Masters of liberal arts</t>
  </si>
  <si>
    <t xml:space="preserve">     Mathematics</t>
  </si>
  <si>
    <t xml:space="preserve">     Non-profit administration</t>
  </si>
  <si>
    <t xml:space="preserve">     Red River Watershed </t>
  </si>
  <si>
    <t xml:space="preserve">     Science dean</t>
  </si>
  <si>
    <t xml:space="preserve">       Total arts and sciences</t>
  </si>
  <si>
    <t xml:space="preserve">   Arts and sciences</t>
  </si>
  <si>
    <t xml:space="preserve">     American studies </t>
  </si>
  <si>
    <t xml:space="preserve">     Arts and media</t>
  </si>
  <si>
    <t xml:space="preserve">     Biological science</t>
  </si>
  <si>
    <t xml:space="preserve">     Accounting and business law</t>
  </si>
  <si>
    <t xml:space="preserve">   Graduate studies</t>
  </si>
  <si>
    <t xml:space="preserve">     Total academic support</t>
  </si>
  <si>
    <t xml:space="preserve"> Student services</t>
  </si>
  <si>
    <t xml:space="preserve">      Total student services</t>
  </si>
  <si>
    <t xml:space="preserve">   Business affairs</t>
  </si>
  <si>
    <t xml:space="preserve">  Campus mail</t>
  </si>
  <si>
    <t xml:space="preserve">   Human resources</t>
  </si>
  <si>
    <t xml:space="preserve">      Total institutional support</t>
  </si>
  <si>
    <t xml:space="preserve"> Operation and maintenance of plant</t>
  </si>
  <si>
    <t xml:space="preserve">   Physical plant administration</t>
  </si>
  <si>
    <t xml:space="preserve">   Building operations</t>
  </si>
  <si>
    <t xml:space="preserve">   Power plant</t>
  </si>
  <si>
    <t xml:space="preserve">   Office risk management</t>
  </si>
  <si>
    <t xml:space="preserve">      Total operation and maintenance of plant</t>
  </si>
  <si>
    <t xml:space="preserve"> Scholarships and fellowships</t>
  </si>
  <si>
    <t xml:space="preserve">      Total expenditures and transfers</t>
  </si>
  <si>
    <t xml:space="preserve">      Total educational and general expenditures</t>
  </si>
  <si>
    <t xml:space="preserve">     Leadership studies</t>
  </si>
  <si>
    <t xml:space="preserve"> Research--</t>
  </si>
  <si>
    <t xml:space="preserve">    Biological science </t>
  </si>
  <si>
    <t xml:space="preserve">    Chemistry and physics</t>
  </si>
  <si>
    <t xml:space="preserve">    History and social sciences</t>
  </si>
  <si>
    <t xml:space="preserve">   Business, education, and human development-</t>
  </si>
  <si>
    <t xml:space="preserve">    Economics and finance</t>
  </si>
  <si>
    <t xml:space="preserve">    Education</t>
  </si>
  <si>
    <t xml:space="preserve">    Kinesiology and health science</t>
  </si>
  <si>
    <t xml:space="preserve">    Leadership studies</t>
  </si>
  <si>
    <t xml:space="preserve">    Management and marketing</t>
  </si>
  <si>
    <t xml:space="preserve">    Psychology</t>
  </si>
  <si>
    <t xml:space="preserve">      Total Research</t>
  </si>
  <si>
    <t xml:space="preserve">   Registrar</t>
  </si>
  <si>
    <t xml:space="preserve">   Strategic initiatives</t>
  </si>
  <si>
    <t>For the year ended June 30, 2019</t>
  </si>
  <si>
    <t xml:space="preserve">    Arts and Media</t>
  </si>
  <si>
    <t xml:space="preserve">    English and Foreign Languages</t>
  </si>
  <si>
    <t xml:space="preserve">    Computer Sciences</t>
  </si>
  <si>
    <t xml:space="preserve">    Health Administration</t>
  </si>
  <si>
    <t xml:space="preserve">   Multicultural Affairs</t>
  </si>
  <si>
    <t xml:space="preserve">   Chancellor's Office</t>
  </si>
  <si>
    <t xml:space="preserve">   Veteran's Resource Center</t>
  </si>
  <si>
    <t xml:space="preserve">   Scholarship Development</t>
  </si>
  <si>
    <t xml:space="preserve">   Strategic Initiatives</t>
  </si>
  <si>
    <t xml:space="preserve">   Control Organizations</t>
  </si>
  <si>
    <t xml:space="preserve">   Institutional Effectiveness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</si>
</sst>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sz val="10"/>
      <name val="Arial"/>
      <family val="2"/>
    </font>
    <font>
      <b/>
      <sz val="12"/>
      <name val="Goudy Old Style"/>
      <family val="1"/>
    </font>
    <font>
      <b/>
      <sz val="10"/>
      <name val="Goudy Old Style"/>
      <family val="1"/>
    </font>
    <font>
      <sz val="10"/>
      <name val="Goudy Old Style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2" fillId="0" borderId="0" xfId="6" applyFont="1" applyAlignment="1">
      <alignment vertical="center"/>
    </xf>
    <xf numFmtId="0" fontId="2" fillId="0" borderId="0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vertical="center"/>
    </xf>
    <xf numFmtId="0" fontId="3" fillId="0" borderId="0" xfId="6" applyFont="1" applyFill="1" applyBorder="1" applyAlignment="1">
      <alignment vertical="center"/>
    </xf>
    <xf numFmtId="0" fontId="3" fillId="0" borderId="0" xfId="6" applyFont="1" applyFill="1" applyBorder="1" applyAlignment="1">
      <alignment horizontal="center" vertical="center"/>
    </xf>
    <xf numFmtId="0" fontId="2" fillId="0" borderId="0" xfId="6" applyFont="1" applyFill="1" applyBorder="1" applyAlignment="1">
      <alignment horizontal="center" vertical="center"/>
    </xf>
    <xf numFmtId="165" fontId="6" fillId="0" borderId="0" xfId="5" applyNumberFormat="1" applyFont="1" applyFill="1" applyAlignment="1">
      <alignment horizontal="left"/>
    </xf>
    <xf numFmtId="164" fontId="6" fillId="0" borderId="0" xfId="3" applyNumberFormat="1" applyFont="1" applyFill="1" applyAlignment="1">
      <alignment horizontal="left"/>
    </xf>
    <xf numFmtId="0" fontId="6" fillId="0" borderId="0" xfId="6" applyFont="1" applyFill="1"/>
    <xf numFmtId="43" fontId="6" fillId="0" borderId="0" xfId="1" applyFont="1" applyFill="1"/>
    <xf numFmtId="0" fontId="7" fillId="0" borderId="0" xfId="6" applyFont="1" applyFill="1" applyAlignment="1">
      <alignment horizontal="center" vertical="center"/>
    </xf>
    <xf numFmtId="43" fontId="7" fillId="0" borderId="0" xfId="1" applyFont="1" applyFill="1" applyAlignment="1">
      <alignment horizontal="center" vertical="center"/>
    </xf>
    <xf numFmtId="0" fontId="7" fillId="0" borderId="0" xfId="6" applyFont="1" applyFill="1" applyAlignment="1">
      <alignment vertical="center"/>
    </xf>
    <xf numFmtId="164" fontId="7" fillId="0" borderId="0" xfId="1" applyNumberFormat="1" applyFont="1" applyFill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164" fontId="7" fillId="0" borderId="0" xfId="1" applyNumberFormat="1" applyFont="1" applyFill="1" applyAlignment="1">
      <alignment horizontal="left" vertical="center"/>
    </xf>
    <xf numFmtId="164" fontId="7" fillId="0" borderId="0" xfId="1" applyNumberFormat="1" applyFont="1" applyFill="1" applyBorder="1" applyAlignment="1">
      <alignment horizontal="left" vertical="center"/>
    </xf>
    <xf numFmtId="164" fontId="6" fillId="0" borderId="0" xfId="2" applyNumberFormat="1" applyFont="1" applyFill="1"/>
    <xf numFmtId="164" fontId="6" fillId="0" borderId="0" xfId="2" applyNumberFormat="1" applyFont="1" applyFill="1" applyBorder="1"/>
    <xf numFmtId="164" fontId="2" fillId="0" borderId="0" xfId="6" applyNumberFormat="1" applyFont="1" applyAlignment="1">
      <alignment vertical="center"/>
    </xf>
    <xf numFmtId="0" fontId="2" fillId="0" borderId="0" xfId="6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center" wrapText="1"/>
    </xf>
    <xf numFmtId="0" fontId="7" fillId="0" borderId="0" xfId="6" applyFont="1" applyFill="1" applyBorder="1" applyAlignment="1">
      <alignment horizontal="center" wrapText="1"/>
    </xf>
    <xf numFmtId="164" fontId="7" fillId="0" borderId="0" xfId="2" applyNumberFormat="1" applyFont="1" applyFill="1" applyBorder="1" applyAlignment="1">
      <alignment horizontal="left" vertical="center"/>
    </xf>
    <xf numFmtId="0" fontId="7" fillId="0" borderId="0" xfId="6" applyFont="1" applyFill="1" applyBorder="1" applyAlignment="1">
      <alignment horizontal="center" vertical="center"/>
    </xf>
    <xf numFmtId="0" fontId="7" fillId="0" borderId="0" xfId="6" applyFont="1" applyFill="1" applyBorder="1" applyAlignment="1">
      <alignment horizontal="left" vertical="center"/>
    </xf>
    <xf numFmtId="0" fontId="7" fillId="0" borderId="0" xfId="6" applyFont="1" applyFill="1" applyBorder="1" applyAlignment="1">
      <alignment vertical="center"/>
    </xf>
    <xf numFmtId="0" fontId="6" fillId="0" borderId="0" xfId="6" applyFont="1" applyFill="1" applyBorder="1" applyAlignment="1">
      <alignment horizontal="left"/>
    </xf>
    <xf numFmtId="0" fontId="2" fillId="0" borderId="0" xfId="6" applyFont="1" applyBorder="1" applyAlignment="1">
      <alignment horizontal="left" vertical="center"/>
    </xf>
    <xf numFmtId="164" fontId="2" fillId="0" borderId="0" xfId="6" applyNumberFormat="1" applyFont="1" applyBorder="1" applyAlignment="1">
      <alignment vertical="center"/>
    </xf>
    <xf numFmtId="0" fontId="2" fillId="0" borderId="0" xfId="6" applyFont="1" applyBorder="1" applyAlignment="1">
      <alignment vertical="center"/>
    </xf>
    <xf numFmtId="0" fontId="7" fillId="0" borderId="0" xfId="6" applyFont="1" applyFill="1" applyBorder="1" applyAlignment="1">
      <alignment horizontal="center" vertical="center" wrapText="1"/>
    </xf>
    <xf numFmtId="0" fontId="7" fillId="0" borderId="0" xfId="6" applyFont="1" applyFill="1" applyAlignment="1">
      <alignment horizontal="center" vertical="center" wrapText="1"/>
    </xf>
    <xf numFmtId="43" fontId="7" fillId="0" borderId="0" xfId="2" applyFont="1" applyFill="1" applyAlignment="1">
      <alignment horizontal="center" vertical="center"/>
    </xf>
    <xf numFmtId="43" fontId="7" fillId="0" borderId="0" xfId="2" applyFont="1" applyFill="1" applyBorder="1" applyAlignment="1">
      <alignment horizontal="center" vertical="center"/>
    </xf>
    <xf numFmtId="164" fontId="7" fillId="0" borderId="0" xfId="2" applyNumberFormat="1" applyFont="1" applyFill="1" applyBorder="1" applyAlignment="1">
      <alignment vertical="center"/>
    </xf>
    <xf numFmtId="164" fontId="7" fillId="0" borderId="0" xfId="2" applyNumberFormat="1" applyFont="1" applyFill="1" applyAlignment="1">
      <alignment vertical="center"/>
    </xf>
    <xf numFmtId="164" fontId="7" fillId="0" borderId="2" xfId="2" applyNumberFormat="1" applyFont="1" applyFill="1" applyBorder="1" applyAlignment="1">
      <alignment horizontal="left" vertical="center"/>
    </xf>
    <xf numFmtId="164" fontId="7" fillId="0" borderId="0" xfId="2" applyNumberFormat="1" applyFont="1" applyFill="1" applyAlignment="1">
      <alignment horizontal="left" vertical="center"/>
    </xf>
    <xf numFmtId="164" fontId="7" fillId="0" borderId="3" xfId="4" applyNumberFormat="1" applyFont="1" applyFill="1" applyBorder="1" applyAlignment="1">
      <alignment horizontal="left" vertical="center"/>
    </xf>
    <xf numFmtId="0" fontId="1" fillId="0" borderId="0" xfId="6" applyFont="1" applyFill="1" applyBorder="1" applyAlignment="1">
      <alignment horizontal="left" vertical="center"/>
    </xf>
    <xf numFmtId="0" fontId="1" fillId="0" borderId="0" xfId="6" applyFont="1" applyFill="1" applyBorder="1" applyAlignment="1">
      <alignment vertical="center"/>
    </xf>
    <xf numFmtId="0" fontId="1" fillId="0" borderId="0" xfId="6" applyFont="1" applyFill="1" applyAlignment="1">
      <alignment vertical="center"/>
    </xf>
    <xf numFmtId="0" fontId="1" fillId="0" borderId="0" xfId="6" applyFont="1" applyBorder="1" applyAlignment="1">
      <alignment horizontal="left" vertical="center"/>
    </xf>
    <xf numFmtId="0" fontId="1" fillId="0" borderId="0" xfId="6" applyFont="1" applyBorder="1" applyAlignment="1">
      <alignment vertical="center"/>
    </xf>
    <xf numFmtId="0" fontId="1" fillId="0" borderId="0" xfId="6" applyFont="1" applyAlignment="1">
      <alignment vertical="center"/>
    </xf>
    <xf numFmtId="164" fontId="1" fillId="0" borderId="0" xfId="1" applyNumberFormat="1" applyFont="1" applyBorder="1" applyAlignment="1">
      <alignment horizontal="left" vertical="center"/>
    </xf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Alignment="1">
      <alignment vertical="center"/>
    </xf>
    <xf numFmtId="165" fontId="1" fillId="0" borderId="0" xfId="6" applyNumberFormat="1" applyFont="1" applyBorder="1" applyAlignment="1">
      <alignment vertical="center"/>
    </xf>
    <xf numFmtId="164" fontId="7" fillId="0" borderId="1" xfId="2" applyNumberFormat="1" applyFont="1" applyFill="1" applyBorder="1" applyAlignment="1">
      <alignment horizontal="left" vertical="center"/>
    </xf>
    <xf numFmtId="42" fontId="7" fillId="0" borderId="1" xfId="2" applyNumberFormat="1" applyFont="1" applyFill="1" applyBorder="1" applyAlignment="1">
      <alignment vertical="center"/>
    </xf>
    <xf numFmtId="41" fontId="7" fillId="0" borderId="1" xfId="2" applyNumberFormat="1" applyFont="1" applyFill="1" applyBorder="1" applyAlignment="1">
      <alignment vertical="center"/>
    </xf>
    <xf numFmtId="41" fontId="7" fillId="0" borderId="0" xfId="2" applyNumberFormat="1" applyFont="1" applyFill="1" applyAlignment="1">
      <alignment vertical="center"/>
    </xf>
    <xf numFmtId="41" fontId="7" fillId="0" borderId="0" xfId="2" applyNumberFormat="1" applyFont="1" applyFill="1" applyBorder="1" applyAlignment="1">
      <alignment vertical="center"/>
    </xf>
    <xf numFmtId="164" fontId="7" fillId="0" borderId="4" xfId="2" applyNumberFormat="1" applyFont="1" applyFill="1" applyBorder="1" applyAlignment="1">
      <alignment horizontal="left" vertical="center"/>
    </xf>
    <xf numFmtId="164" fontId="7" fillId="0" borderId="5" xfId="2" applyNumberFormat="1" applyFont="1" applyFill="1" applyBorder="1" applyAlignment="1">
      <alignment horizontal="left" vertical="center"/>
    </xf>
    <xf numFmtId="164" fontId="7" fillId="0" borderId="0" xfId="4" applyNumberFormat="1" applyFont="1" applyFill="1" applyBorder="1" applyAlignment="1">
      <alignment horizontal="left" vertical="center"/>
    </xf>
    <xf numFmtId="164" fontId="7" fillId="0" borderId="0" xfId="4" applyNumberFormat="1" applyFont="1" applyFill="1" applyAlignment="1">
      <alignment vertical="center"/>
    </xf>
    <xf numFmtId="164" fontId="7" fillId="0" borderId="0" xfId="4" applyNumberFormat="1" applyFont="1" applyFill="1" applyAlignment="1">
      <alignment horizontal="left" vertical="center"/>
    </xf>
    <xf numFmtId="164" fontId="1" fillId="0" borderId="0" xfId="6" applyNumberFormat="1" applyFont="1" applyBorder="1" applyAlignment="1">
      <alignment vertical="center"/>
    </xf>
    <xf numFmtId="1" fontId="1" fillId="0" borderId="0" xfId="6" applyNumberFormat="1" applyFont="1" applyAlignment="1">
      <alignment vertical="center"/>
    </xf>
    <xf numFmtId="42" fontId="7" fillId="0" borderId="0" xfId="2" applyNumberFormat="1" applyFont="1" applyFill="1" applyBorder="1" applyAlignment="1">
      <alignment vertical="center"/>
    </xf>
    <xf numFmtId="164" fontId="7" fillId="0" borderId="1" xfId="2" applyNumberFormat="1" applyFont="1" applyFill="1" applyBorder="1" applyAlignment="1">
      <alignment vertical="center"/>
    </xf>
    <xf numFmtId="0" fontId="5" fillId="0" borderId="0" xfId="6" applyFont="1" applyFill="1" applyBorder="1" applyAlignment="1">
      <alignment vertical="center"/>
    </xf>
    <xf numFmtId="0" fontId="5" fillId="0" borderId="0" xfId="6" applyFont="1" applyFill="1" applyBorder="1" applyAlignment="1">
      <alignment horizontal="center" vertical="center"/>
    </xf>
  </cellXfs>
  <cellStyles count="7">
    <cellStyle name="Comma" xfId="1" builtinId="3"/>
    <cellStyle name="Comma 10" xfId="2"/>
    <cellStyle name="Comma 3" xfId="3"/>
    <cellStyle name="Currency 10" xfId="4"/>
    <cellStyle name="Currency 3" xfId="5"/>
    <cellStyle name="Normal" xfId="0" builtinId="0"/>
    <cellStyle name="Normal_expenditures 97-98" xfId="6"/>
  </cellStyles>
  <dxfs count="21"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33021</xdr:rowOff>
    </xdr:from>
    <xdr:to>
      <xdr:col>0</xdr:col>
      <xdr:colOff>2370959</xdr:colOff>
      <xdr:row>5</xdr:row>
      <xdr:rowOff>163800</xdr:rowOff>
    </xdr:to>
    <xdr:pic>
      <xdr:nvPicPr>
        <xdr:cNvPr id="3" name="Picture 2" descr="lsu s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7341"/>
          <a:ext cx="2397629" cy="626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6"/>
  <sheetViews>
    <sheetView showGridLines="0" tabSelected="1" zoomScale="115" zoomScaleNormal="115" zoomScaleSheetLayoutView="100" workbookViewId="0">
      <selection activeCell="N7" sqref="N7"/>
    </sheetView>
  </sheetViews>
  <sheetFormatPr defaultColWidth="9.140625" defaultRowHeight="12" x14ac:dyDescent="0.2"/>
  <cols>
    <col min="1" max="1" width="43.28515625" style="30" bestFit="1" customWidth="1"/>
    <col min="2" max="2" width="13.28515625" style="32" customWidth="1"/>
    <col min="3" max="3" width="1.7109375" style="1" customWidth="1"/>
    <col min="4" max="4" width="12.7109375" style="1" customWidth="1"/>
    <col min="5" max="5" width="1.7109375" style="1" customWidth="1"/>
    <col min="6" max="6" width="12.7109375" style="1" customWidth="1"/>
    <col min="7" max="7" width="1.7109375" style="1" customWidth="1"/>
    <col min="8" max="8" width="12.7109375" style="1" customWidth="1"/>
    <col min="9" max="9" width="1.7109375" style="1" customWidth="1"/>
    <col min="10" max="10" width="12.7109375" style="1" customWidth="1"/>
    <col min="11" max="11" width="1.7109375" style="1" customWidth="1"/>
    <col min="12" max="12" width="12.7109375" style="1" customWidth="1"/>
    <col min="13" max="13" width="9.28515625" style="1" hidden="1" customWidth="1"/>
    <col min="14" max="16384" width="9.140625" style="1"/>
  </cols>
  <sheetData>
    <row r="1" spans="1:13" s="3" customFormat="1" x14ac:dyDescent="0.2"/>
    <row r="2" spans="1:13" s="3" customFormat="1" ht="10.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s="2" customFormat="1" ht="16.5" x14ac:dyDescent="0.2">
      <c r="A3" s="3"/>
      <c r="C3" s="66"/>
      <c r="D3" s="66"/>
      <c r="E3" s="66"/>
      <c r="G3" s="67" t="s">
        <v>5</v>
      </c>
      <c r="H3" s="66"/>
      <c r="I3" s="66"/>
      <c r="J3" s="66"/>
      <c r="K3" s="66"/>
      <c r="L3" s="66"/>
    </row>
    <row r="4" spans="1:13" s="2" customFormat="1" ht="8.25" customHeight="1" x14ac:dyDescent="0.2">
      <c r="A4" s="3"/>
      <c r="C4" s="5"/>
      <c r="D4" s="5"/>
      <c r="E4" s="5"/>
      <c r="G4" s="5"/>
      <c r="H4" s="5"/>
      <c r="I4" s="5"/>
      <c r="J4" s="5"/>
      <c r="K4" s="5"/>
      <c r="L4" s="5"/>
    </row>
    <row r="5" spans="1:13" s="6" customFormat="1" ht="16.5" x14ac:dyDescent="0.2">
      <c r="A5" s="3"/>
      <c r="C5" s="66"/>
      <c r="D5" s="66"/>
      <c r="E5" s="66"/>
      <c r="G5" s="67" t="s">
        <v>6</v>
      </c>
      <c r="H5" s="66"/>
      <c r="I5" s="66"/>
      <c r="J5" s="66"/>
      <c r="K5" s="66"/>
      <c r="L5" s="66"/>
    </row>
    <row r="6" spans="1:13" s="6" customFormat="1" ht="16.5" x14ac:dyDescent="0.2">
      <c r="A6" s="3"/>
      <c r="C6" s="66"/>
      <c r="D6" s="66"/>
      <c r="E6" s="66"/>
      <c r="G6" s="67" t="s">
        <v>110</v>
      </c>
      <c r="H6" s="66"/>
      <c r="I6" s="66"/>
      <c r="J6" s="66"/>
      <c r="K6" s="66"/>
      <c r="L6" s="66"/>
    </row>
    <row r="7" spans="1:13" s="6" customFormat="1" ht="10.5" customHeight="1" x14ac:dyDescent="0.2">
      <c r="A7" s="3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3" s="6" customFormat="1" x14ac:dyDescent="0.2">
      <c r="A8" s="3"/>
      <c r="B8" s="22"/>
    </row>
    <row r="9" spans="1:13" s="6" customFormat="1" x14ac:dyDescent="0.2">
      <c r="A9" s="3"/>
      <c r="B9" s="22"/>
    </row>
    <row r="10" spans="1:13" s="26" customFormat="1" ht="25.5" customHeight="1" x14ac:dyDescent="0.25">
      <c r="B10" s="23" t="s">
        <v>0</v>
      </c>
      <c r="C10" s="24"/>
      <c r="D10" s="23" t="s">
        <v>7</v>
      </c>
      <c r="E10" s="24"/>
      <c r="F10" s="23" t="s">
        <v>9</v>
      </c>
      <c r="G10" s="24"/>
      <c r="H10" s="23" t="s">
        <v>1</v>
      </c>
      <c r="I10" s="24"/>
      <c r="J10" s="23" t="s">
        <v>8</v>
      </c>
      <c r="K10" s="24"/>
      <c r="L10" s="23" t="s">
        <v>2</v>
      </c>
      <c r="M10" s="26" t="s">
        <v>3</v>
      </c>
    </row>
    <row r="11" spans="1:13" s="26" customFormat="1" ht="12" customHeight="1" x14ac:dyDescent="0.2">
      <c r="F11" s="33"/>
      <c r="J11" s="33"/>
    </row>
    <row r="12" spans="1:13" s="11" customFormat="1" ht="13.5" x14ac:dyDescent="0.2">
      <c r="A12" s="27" t="s">
        <v>61</v>
      </c>
      <c r="B12" s="26"/>
      <c r="G12" s="26"/>
      <c r="I12" s="26"/>
      <c r="J12" s="34"/>
    </row>
    <row r="13" spans="1:13" s="11" customFormat="1" ht="13.5" x14ac:dyDescent="0.2">
      <c r="A13" s="27"/>
      <c r="B13" s="26"/>
      <c r="G13" s="26"/>
      <c r="I13" s="26"/>
      <c r="J13" s="34"/>
    </row>
    <row r="14" spans="1:13" s="11" customFormat="1" ht="13.5" x14ac:dyDescent="0.2">
      <c r="A14" s="27" t="s">
        <v>27</v>
      </c>
      <c r="B14" s="26"/>
      <c r="C14" s="35"/>
      <c r="D14" s="35"/>
      <c r="E14" s="35"/>
      <c r="F14" s="35"/>
      <c r="G14" s="36"/>
      <c r="H14" s="35"/>
      <c r="I14" s="36"/>
      <c r="J14" s="35"/>
      <c r="K14" s="35"/>
      <c r="L14" s="35"/>
      <c r="M14" s="12"/>
    </row>
    <row r="15" spans="1:13" s="13" customFormat="1" ht="13.5" x14ac:dyDescent="0.2">
      <c r="A15" s="28" t="s">
        <v>29</v>
      </c>
      <c r="B15" s="53">
        <f t="shared" ref="B15" si="0">+D15+F15+H15+J15+L15</f>
        <v>12183844</v>
      </c>
      <c r="C15" s="38"/>
      <c r="D15" s="53">
        <v>40000</v>
      </c>
      <c r="E15" s="38"/>
      <c r="F15" s="53">
        <v>20647</v>
      </c>
      <c r="G15" s="37"/>
      <c r="H15" s="53">
        <v>4644</v>
      </c>
      <c r="I15" s="37"/>
      <c r="J15" s="53">
        <v>12118553</v>
      </c>
      <c r="K15" s="38"/>
      <c r="L15" s="53">
        <v>0</v>
      </c>
      <c r="M15" s="16"/>
    </row>
    <row r="16" spans="1:13" s="13" customFormat="1" ht="13.5" x14ac:dyDescent="0.2">
      <c r="A16" s="28"/>
      <c r="B16" s="64"/>
      <c r="C16" s="38"/>
      <c r="D16" s="64"/>
      <c r="E16" s="38"/>
      <c r="F16" s="64"/>
      <c r="G16" s="37"/>
      <c r="H16" s="64"/>
      <c r="I16" s="37"/>
      <c r="J16" s="64"/>
      <c r="K16" s="38"/>
      <c r="L16" s="64"/>
      <c r="M16" s="16"/>
    </row>
    <row r="17" spans="1:13" s="13" customFormat="1" ht="13.5" x14ac:dyDescent="0.2">
      <c r="A17" s="28" t="s">
        <v>73</v>
      </c>
      <c r="B17" s="25"/>
      <c r="C17" s="38"/>
      <c r="D17" s="40"/>
      <c r="E17" s="38"/>
      <c r="F17" s="40"/>
      <c r="G17" s="37"/>
      <c r="H17" s="40"/>
      <c r="I17" s="37"/>
      <c r="J17" s="40"/>
      <c r="K17" s="38"/>
      <c r="L17" s="40"/>
      <c r="M17" s="16"/>
    </row>
    <row r="18" spans="1:13" s="13" customFormat="1" ht="13.5" x14ac:dyDescent="0.2">
      <c r="A18" s="28" t="s">
        <v>74</v>
      </c>
      <c r="B18" s="25">
        <f>D18+F18+H18+J18+L18</f>
        <v>32457</v>
      </c>
      <c r="C18" s="38"/>
      <c r="D18" s="40">
        <v>21407</v>
      </c>
      <c r="E18" s="38"/>
      <c r="F18" s="40">
        <v>11050</v>
      </c>
      <c r="G18" s="38"/>
      <c r="H18" s="40">
        <v>0</v>
      </c>
      <c r="I18" s="38"/>
      <c r="J18" s="40">
        <v>0</v>
      </c>
      <c r="K18" s="38"/>
      <c r="L18" s="40">
        <v>0</v>
      </c>
      <c r="M18" s="14">
        <v>1</v>
      </c>
    </row>
    <row r="19" spans="1:13" s="13" customFormat="1" ht="13.5" x14ac:dyDescent="0.2">
      <c r="A19" s="28" t="s">
        <v>75</v>
      </c>
      <c r="B19" s="25">
        <f t="shared" ref="B19:B30" si="1">D19+F19+H19+J19+L19</f>
        <v>901923</v>
      </c>
      <c r="C19" s="38"/>
      <c r="D19" s="40">
        <v>592357</v>
      </c>
      <c r="E19" s="38"/>
      <c r="F19" s="40">
        <v>305272</v>
      </c>
      <c r="G19" s="38"/>
      <c r="H19" s="40">
        <v>0</v>
      </c>
      <c r="I19" s="38"/>
      <c r="J19" s="40">
        <v>4294</v>
      </c>
      <c r="K19" s="38"/>
      <c r="L19" s="40">
        <v>0</v>
      </c>
      <c r="M19" s="14">
        <v>0</v>
      </c>
    </row>
    <row r="20" spans="1:13" s="13" customFormat="1" ht="13.5" x14ac:dyDescent="0.2">
      <c r="A20" s="28" t="s">
        <v>76</v>
      </c>
      <c r="B20" s="25">
        <f t="shared" si="1"/>
        <v>946969</v>
      </c>
      <c r="C20" s="38"/>
      <c r="D20" s="40">
        <v>613642</v>
      </c>
      <c r="E20" s="38"/>
      <c r="F20" s="40">
        <v>318576</v>
      </c>
      <c r="G20" s="38"/>
      <c r="H20" s="40">
        <v>0</v>
      </c>
      <c r="I20" s="38"/>
      <c r="J20" s="40">
        <v>14519</v>
      </c>
      <c r="K20" s="38"/>
      <c r="L20" s="40">
        <v>232</v>
      </c>
      <c r="M20" s="14">
        <v>0</v>
      </c>
    </row>
    <row r="21" spans="1:13" s="13" customFormat="1" ht="13.5" x14ac:dyDescent="0.2">
      <c r="A21" s="28" t="s">
        <v>62</v>
      </c>
      <c r="B21" s="25">
        <f t="shared" si="1"/>
        <v>863248</v>
      </c>
      <c r="C21" s="38"/>
      <c r="D21" s="40">
        <v>546001</v>
      </c>
      <c r="E21" s="38"/>
      <c r="F21" s="40">
        <v>277242</v>
      </c>
      <c r="G21" s="38"/>
      <c r="H21" s="40">
        <v>605</v>
      </c>
      <c r="I21" s="38"/>
      <c r="J21" s="40">
        <v>34667</v>
      </c>
      <c r="K21" s="38"/>
      <c r="L21" s="40">
        <v>4733</v>
      </c>
      <c r="M21" s="14">
        <v>0</v>
      </c>
    </row>
    <row r="22" spans="1:13" s="13" customFormat="1" ht="13.5" x14ac:dyDescent="0.2">
      <c r="A22" s="28" t="s">
        <v>63</v>
      </c>
      <c r="B22" s="25">
        <f t="shared" si="1"/>
        <v>767948</v>
      </c>
      <c r="C22" s="38"/>
      <c r="D22" s="40">
        <v>500924</v>
      </c>
      <c r="E22" s="38"/>
      <c r="F22" s="40">
        <v>246172</v>
      </c>
      <c r="G22" s="38"/>
      <c r="H22" s="40">
        <v>8692</v>
      </c>
      <c r="I22" s="38"/>
      <c r="J22" s="40">
        <v>12160</v>
      </c>
      <c r="K22" s="38"/>
      <c r="L22" s="40">
        <v>0</v>
      </c>
      <c r="M22" s="14">
        <v>0</v>
      </c>
    </row>
    <row r="23" spans="1:13" s="13" customFormat="1" ht="13.5" x14ac:dyDescent="0.2">
      <c r="A23" s="28" t="s">
        <v>64</v>
      </c>
      <c r="B23" s="25">
        <f t="shared" si="1"/>
        <v>798882</v>
      </c>
      <c r="C23" s="38"/>
      <c r="D23" s="40">
        <v>522355</v>
      </c>
      <c r="E23" s="38"/>
      <c r="F23" s="40">
        <v>269194</v>
      </c>
      <c r="G23" s="38"/>
      <c r="H23" s="40">
        <v>2730</v>
      </c>
      <c r="I23" s="38"/>
      <c r="J23" s="40">
        <v>4603</v>
      </c>
      <c r="K23" s="38"/>
      <c r="L23" s="40">
        <v>0</v>
      </c>
      <c r="M23" s="14">
        <v>0</v>
      </c>
    </row>
    <row r="24" spans="1:13" s="13" customFormat="1" ht="13.5" x14ac:dyDescent="0.2">
      <c r="A24" s="28" t="s">
        <v>65</v>
      </c>
      <c r="B24" s="25">
        <f>D24+F24+H24+J24+L24</f>
        <v>939408</v>
      </c>
      <c r="C24" s="38"/>
      <c r="D24" s="40">
        <v>617555</v>
      </c>
      <c r="E24" s="38"/>
      <c r="F24" s="40">
        <v>316701</v>
      </c>
      <c r="G24" s="38"/>
      <c r="H24" s="40">
        <v>585</v>
      </c>
      <c r="I24" s="38"/>
      <c r="J24" s="40">
        <v>3713</v>
      </c>
      <c r="K24" s="38"/>
      <c r="L24" s="40">
        <v>854</v>
      </c>
      <c r="M24" s="14">
        <v>0</v>
      </c>
    </row>
    <row r="25" spans="1:13" s="13" customFormat="1" ht="13.5" x14ac:dyDescent="0.2">
      <c r="A25" s="28" t="s">
        <v>66</v>
      </c>
      <c r="B25" s="25">
        <f t="shared" si="1"/>
        <v>3961</v>
      </c>
      <c r="C25" s="38"/>
      <c r="D25" s="40">
        <v>3961</v>
      </c>
      <c r="E25" s="38"/>
      <c r="F25" s="40">
        <v>0</v>
      </c>
      <c r="G25" s="38"/>
      <c r="H25" s="40">
        <v>0</v>
      </c>
      <c r="I25" s="38"/>
      <c r="J25" s="40">
        <v>0</v>
      </c>
      <c r="K25" s="38"/>
      <c r="L25" s="40">
        <v>0</v>
      </c>
      <c r="M25" s="14">
        <v>0</v>
      </c>
    </row>
    <row r="26" spans="1:13" s="13" customFormat="1" ht="13.5" x14ac:dyDescent="0.2">
      <c r="A26" s="28" t="s">
        <v>67</v>
      </c>
      <c r="B26" s="25">
        <f t="shared" si="1"/>
        <v>10539</v>
      </c>
      <c r="C26" s="38"/>
      <c r="D26" s="40">
        <v>9499</v>
      </c>
      <c r="E26" s="38"/>
      <c r="F26" s="40">
        <v>0</v>
      </c>
      <c r="G26" s="38"/>
      <c r="H26" s="40">
        <v>0</v>
      </c>
      <c r="I26" s="38"/>
      <c r="J26" s="40">
        <v>1040</v>
      </c>
      <c r="K26" s="38"/>
      <c r="L26" s="40">
        <v>0</v>
      </c>
      <c r="M26" s="14">
        <v>0</v>
      </c>
    </row>
    <row r="27" spans="1:13" s="13" customFormat="1" ht="13.5" x14ac:dyDescent="0.2">
      <c r="A27" s="28" t="s">
        <v>68</v>
      </c>
      <c r="B27" s="25">
        <f t="shared" si="1"/>
        <v>696925</v>
      </c>
      <c r="C27" s="38"/>
      <c r="D27" s="40">
        <v>461169</v>
      </c>
      <c r="E27" s="38"/>
      <c r="F27" s="40">
        <v>232577</v>
      </c>
      <c r="G27" s="38"/>
      <c r="H27" s="40">
        <v>270</v>
      </c>
      <c r="I27" s="38"/>
      <c r="J27" s="40">
        <v>2909</v>
      </c>
      <c r="K27" s="38"/>
      <c r="L27" s="40">
        <v>0</v>
      </c>
      <c r="M27" s="14" t="e">
        <f>+#REF!+#REF!</f>
        <v>#REF!</v>
      </c>
    </row>
    <row r="28" spans="1:13" s="13" customFormat="1" ht="13.5" x14ac:dyDescent="0.2">
      <c r="A28" s="28" t="s">
        <v>69</v>
      </c>
      <c r="B28" s="25">
        <f t="shared" si="1"/>
        <v>102459</v>
      </c>
      <c r="C28" s="38"/>
      <c r="D28" s="40">
        <v>71304</v>
      </c>
      <c r="E28" s="38"/>
      <c r="F28" s="40">
        <v>31155</v>
      </c>
      <c r="G28" s="38"/>
      <c r="H28" s="40">
        <v>0</v>
      </c>
      <c r="I28" s="38"/>
      <c r="J28" s="40">
        <v>0</v>
      </c>
      <c r="K28" s="38"/>
      <c r="L28" s="40">
        <v>0</v>
      </c>
      <c r="M28" s="14"/>
    </row>
    <row r="29" spans="1:13" s="13" customFormat="1" ht="13.5" x14ac:dyDescent="0.2">
      <c r="A29" s="28" t="s">
        <v>70</v>
      </c>
      <c r="B29" s="25">
        <f t="shared" si="1"/>
        <v>110780</v>
      </c>
      <c r="C29" s="38"/>
      <c r="D29" s="40">
        <v>64959</v>
      </c>
      <c r="E29" s="38"/>
      <c r="F29" s="40">
        <v>33530</v>
      </c>
      <c r="G29" s="38"/>
      <c r="H29" s="40">
        <v>1675</v>
      </c>
      <c r="I29" s="38"/>
      <c r="J29" s="40">
        <v>7427</v>
      </c>
      <c r="K29" s="38"/>
      <c r="L29" s="40">
        <v>3189</v>
      </c>
      <c r="M29" s="14">
        <v>1</v>
      </c>
    </row>
    <row r="30" spans="1:13" s="13" customFormat="1" ht="13.5" x14ac:dyDescent="0.2">
      <c r="A30" s="28" t="s">
        <v>71</v>
      </c>
      <c r="B30" s="25">
        <f t="shared" si="1"/>
        <v>204935</v>
      </c>
      <c r="C30" s="38"/>
      <c r="D30" s="40">
        <v>138693</v>
      </c>
      <c r="E30" s="38"/>
      <c r="F30" s="40">
        <v>66242</v>
      </c>
      <c r="G30" s="38"/>
      <c r="H30" s="40">
        <v>0</v>
      </c>
      <c r="I30" s="38"/>
      <c r="J30" s="40">
        <v>0</v>
      </c>
      <c r="K30" s="38"/>
      <c r="L30" s="40">
        <v>0</v>
      </c>
      <c r="M30" s="14">
        <v>0</v>
      </c>
    </row>
    <row r="31" spans="1:13" s="13" customFormat="1" ht="13.5" x14ac:dyDescent="0.2">
      <c r="A31" s="28" t="s">
        <v>72</v>
      </c>
      <c r="B31" s="39">
        <f>SUM(B18:B30)</f>
        <v>6380434</v>
      </c>
      <c r="C31" s="38"/>
      <c r="D31" s="39">
        <f>SUM(D18:D30)</f>
        <v>4163826</v>
      </c>
      <c r="E31" s="38"/>
      <c r="F31" s="39">
        <f>SUM(F18:F30)</f>
        <v>2107711</v>
      </c>
      <c r="G31" s="37"/>
      <c r="H31" s="39">
        <f>SUM(H18:H30)</f>
        <v>14557</v>
      </c>
      <c r="I31" s="37"/>
      <c r="J31" s="39">
        <f>SUM(J18:J30)</f>
        <v>85332</v>
      </c>
      <c r="K31" s="38"/>
      <c r="L31" s="39">
        <f>SUM(L18:L30)</f>
        <v>9008</v>
      </c>
      <c r="M31" s="16">
        <f>SUM(M30:M30)</f>
        <v>0</v>
      </c>
    </row>
    <row r="32" spans="1:13" s="13" customFormat="1" ht="13.5" x14ac:dyDescent="0.2">
      <c r="A32" s="28"/>
      <c r="B32" s="25"/>
      <c r="C32" s="38"/>
      <c r="D32" s="25"/>
      <c r="E32" s="38"/>
      <c r="F32" s="25"/>
      <c r="G32" s="37"/>
      <c r="H32" s="25"/>
      <c r="I32" s="37"/>
      <c r="J32" s="25"/>
      <c r="K32" s="38"/>
      <c r="L32" s="25"/>
      <c r="M32" s="16"/>
    </row>
    <row r="33" spans="1:13" s="13" customFormat="1" ht="13.5" x14ac:dyDescent="0.2">
      <c r="A33" s="28" t="s">
        <v>28</v>
      </c>
      <c r="B33" s="37"/>
      <c r="C33" s="38"/>
      <c r="D33" s="38"/>
      <c r="E33" s="38"/>
      <c r="F33" s="38"/>
      <c r="G33" s="37"/>
      <c r="H33" s="38"/>
      <c r="I33" s="37"/>
      <c r="J33" s="38"/>
      <c r="K33" s="38"/>
      <c r="L33" s="38"/>
      <c r="M33" s="16"/>
    </row>
    <row r="34" spans="1:13" s="13" customFormat="1" ht="13.5" x14ac:dyDescent="0.25">
      <c r="A34" s="28" t="s">
        <v>77</v>
      </c>
      <c r="B34" s="59">
        <f t="shared" ref="B34:B44" si="2">+D34+F34+H34+J34+L34</f>
        <v>811260</v>
      </c>
      <c r="C34" s="38"/>
      <c r="D34" s="40">
        <v>515460</v>
      </c>
      <c r="E34" s="38"/>
      <c r="F34" s="40">
        <v>294274</v>
      </c>
      <c r="G34" s="38"/>
      <c r="H34" s="40">
        <v>53</v>
      </c>
      <c r="I34" s="38"/>
      <c r="J34" s="40">
        <v>1473</v>
      </c>
      <c r="K34" s="38"/>
      <c r="L34" s="40">
        <v>0</v>
      </c>
      <c r="M34" s="8">
        <v>0</v>
      </c>
    </row>
    <row r="35" spans="1:13" s="13" customFormat="1" ht="13.5" x14ac:dyDescent="0.25">
      <c r="A35" s="28" t="s">
        <v>17</v>
      </c>
      <c r="B35" s="59">
        <f t="shared" si="2"/>
        <v>135087</v>
      </c>
      <c r="C35" s="60"/>
      <c r="D35" s="61">
        <v>32796</v>
      </c>
      <c r="E35" s="60"/>
      <c r="F35" s="61">
        <v>0</v>
      </c>
      <c r="G35" s="60"/>
      <c r="H35" s="61">
        <v>27623</v>
      </c>
      <c r="I35" s="60"/>
      <c r="J35" s="61">
        <v>45924</v>
      </c>
      <c r="K35" s="60"/>
      <c r="L35" s="61">
        <v>28744</v>
      </c>
      <c r="M35" s="7">
        <v>2548</v>
      </c>
    </row>
    <row r="36" spans="1:13" s="13" customFormat="1" ht="13.5" x14ac:dyDescent="0.25">
      <c r="A36" s="28" t="s">
        <v>22</v>
      </c>
      <c r="B36" s="59">
        <f t="shared" si="2"/>
        <v>71419</v>
      </c>
      <c r="C36" s="38"/>
      <c r="D36" s="40">
        <v>47104</v>
      </c>
      <c r="E36" s="38"/>
      <c r="F36" s="40">
        <v>24314</v>
      </c>
      <c r="G36" s="38"/>
      <c r="H36" s="40">
        <v>0</v>
      </c>
      <c r="I36" s="38"/>
      <c r="J36" s="40">
        <v>1</v>
      </c>
      <c r="K36" s="38"/>
      <c r="L36" s="40">
        <v>0</v>
      </c>
      <c r="M36" s="8">
        <v>2897.68</v>
      </c>
    </row>
    <row r="37" spans="1:13" s="13" customFormat="1" ht="13.5" x14ac:dyDescent="0.25">
      <c r="A37" s="28" t="s">
        <v>19</v>
      </c>
      <c r="B37" s="59">
        <f t="shared" si="2"/>
        <v>1631824</v>
      </c>
      <c r="C37" s="38"/>
      <c r="D37" s="40">
        <v>1068383</v>
      </c>
      <c r="E37" s="38"/>
      <c r="F37" s="40">
        <v>560860</v>
      </c>
      <c r="G37" s="38"/>
      <c r="H37" s="40">
        <v>782</v>
      </c>
      <c r="I37" s="38"/>
      <c r="J37" s="40">
        <v>1799</v>
      </c>
      <c r="K37" s="38"/>
      <c r="L37" s="40">
        <v>0</v>
      </c>
      <c r="M37" s="8">
        <v>0</v>
      </c>
    </row>
    <row r="38" spans="1:13" s="13" customFormat="1" ht="13.5" x14ac:dyDescent="0.25">
      <c r="A38" s="28" t="s">
        <v>20</v>
      </c>
      <c r="B38" s="59">
        <f t="shared" si="2"/>
        <v>1174697</v>
      </c>
      <c r="C38" s="38"/>
      <c r="D38" s="40">
        <v>771145</v>
      </c>
      <c r="E38" s="38"/>
      <c r="F38" s="40">
        <v>391094</v>
      </c>
      <c r="G38" s="38"/>
      <c r="H38" s="40">
        <v>3217</v>
      </c>
      <c r="I38" s="38"/>
      <c r="J38" s="40">
        <v>9241</v>
      </c>
      <c r="K38" s="38"/>
      <c r="L38" s="40">
        <v>0</v>
      </c>
      <c r="M38" s="8"/>
    </row>
    <row r="39" spans="1:13" s="13" customFormat="1" ht="13.5" x14ac:dyDescent="0.25">
      <c r="A39" s="28" t="s">
        <v>24</v>
      </c>
      <c r="B39" s="59">
        <f t="shared" si="2"/>
        <v>200</v>
      </c>
      <c r="C39" s="38"/>
      <c r="D39" s="40">
        <v>0</v>
      </c>
      <c r="E39" s="38"/>
      <c r="F39" s="40">
        <v>0</v>
      </c>
      <c r="G39" s="38"/>
      <c r="H39" s="40">
        <v>0</v>
      </c>
      <c r="I39" s="38"/>
      <c r="J39" s="40">
        <v>200</v>
      </c>
      <c r="K39" s="38"/>
      <c r="L39" s="40">
        <v>0</v>
      </c>
      <c r="M39" s="8">
        <v>0</v>
      </c>
    </row>
    <row r="40" spans="1:13" s="13" customFormat="1" ht="13.5" x14ac:dyDescent="0.25">
      <c r="A40" s="28" t="s">
        <v>23</v>
      </c>
      <c r="B40" s="59">
        <f t="shared" si="2"/>
        <v>587141</v>
      </c>
      <c r="C40" s="38"/>
      <c r="D40" s="40">
        <v>387577</v>
      </c>
      <c r="E40" s="38"/>
      <c r="F40" s="40">
        <v>198509</v>
      </c>
      <c r="G40" s="38"/>
      <c r="H40" s="40">
        <v>0</v>
      </c>
      <c r="I40" s="38"/>
      <c r="J40" s="40">
        <v>1055</v>
      </c>
      <c r="K40" s="38"/>
      <c r="L40" s="40">
        <v>0</v>
      </c>
      <c r="M40" s="8"/>
    </row>
    <row r="41" spans="1:13" s="13" customFormat="1" ht="13.5" x14ac:dyDescent="0.25">
      <c r="A41" s="28" t="s">
        <v>25</v>
      </c>
      <c r="B41" s="59">
        <f t="shared" si="2"/>
        <v>832924</v>
      </c>
      <c r="C41" s="38"/>
      <c r="D41" s="40">
        <v>543452</v>
      </c>
      <c r="E41" s="38"/>
      <c r="F41" s="40">
        <v>276824</v>
      </c>
      <c r="G41" s="38"/>
      <c r="H41" s="40">
        <v>3715</v>
      </c>
      <c r="I41" s="38"/>
      <c r="J41" s="40">
        <v>8933</v>
      </c>
      <c r="K41" s="38"/>
      <c r="L41" s="40">
        <v>0</v>
      </c>
      <c r="M41" s="8"/>
    </row>
    <row r="42" spans="1:13" s="13" customFormat="1" ht="13.5" x14ac:dyDescent="0.25">
      <c r="A42" s="28" t="s">
        <v>95</v>
      </c>
      <c r="B42" s="59">
        <f t="shared" si="2"/>
        <v>264375</v>
      </c>
      <c r="C42" s="38"/>
      <c r="D42" s="40">
        <v>175786</v>
      </c>
      <c r="E42" s="38"/>
      <c r="F42" s="40">
        <v>83992</v>
      </c>
      <c r="G42" s="38"/>
      <c r="H42" s="40">
        <v>0</v>
      </c>
      <c r="I42" s="38"/>
      <c r="J42" s="40">
        <v>2404</v>
      </c>
      <c r="K42" s="38"/>
      <c r="L42" s="40">
        <v>2193</v>
      </c>
      <c r="M42" s="8"/>
    </row>
    <row r="43" spans="1:13" s="13" customFormat="1" ht="13.5" x14ac:dyDescent="0.25">
      <c r="A43" s="28" t="s">
        <v>18</v>
      </c>
      <c r="B43" s="59">
        <f t="shared" si="2"/>
        <v>2797311</v>
      </c>
      <c r="C43" s="38"/>
      <c r="D43" s="40">
        <v>1518780</v>
      </c>
      <c r="E43" s="38"/>
      <c r="F43" s="40">
        <v>782405</v>
      </c>
      <c r="G43" s="38"/>
      <c r="H43" s="40">
        <v>0</v>
      </c>
      <c r="I43" s="38"/>
      <c r="J43" s="40">
        <v>496126</v>
      </c>
      <c r="K43" s="38"/>
      <c r="L43" s="40">
        <v>0</v>
      </c>
      <c r="M43" s="8">
        <v>0</v>
      </c>
    </row>
    <row r="44" spans="1:13" s="13" customFormat="1" ht="13.5" x14ac:dyDescent="0.25">
      <c r="A44" s="28" t="s">
        <v>21</v>
      </c>
      <c r="B44" s="59">
        <f t="shared" si="2"/>
        <v>1239438</v>
      </c>
      <c r="C44" s="38"/>
      <c r="D44" s="40">
        <v>813087</v>
      </c>
      <c r="E44" s="38"/>
      <c r="F44" s="40">
        <v>417249</v>
      </c>
      <c r="G44" s="38"/>
      <c r="H44" s="40">
        <v>2085</v>
      </c>
      <c r="I44" s="38"/>
      <c r="J44" s="40">
        <v>4980</v>
      </c>
      <c r="K44" s="38"/>
      <c r="L44" s="40">
        <v>2037</v>
      </c>
      <c r="M44" s="8">
        <v>0</v>
      </c>
    </row>
    <row r="45" spans="1:13" s="13" customFormat="1" ht="13.5" x14ac:dyDescent="0.2">
      <c r="A45" s="28" t="s">
        <v>26</v>
      </c>
      <c r="B45" s="39">
        <f>SUM(B34:B44)</f>
        <v>9545676</v>
      </c>
      <c r="C45" s="38"/>
      <c r="D45" s="39">
        <f>SUM(D34:D44)</f>
        <v>5873570</v>
      </c>
      <c r="E45" s="38"/>
      <c r="F45" s="39">
        <f>SUM(F34:F44)</f>
        <v>3029521</v>
      </c>
      <c r="G45" s="38"/>
      <c r="H45" s="39">
        <f>SUM(H34:H44)</f>
        <v>37475</v>
      </c>
      <c r="I45" s="38"/>
      <c r="J45" s="39">
        <f>SUM(J34:J44)</f>
        <v>572136</v>
      </c>
      <c r="K45" s="38"/>
      <c r="L45" s="39">
        <f>SUM(L34:L44)</f>
        <v>32974</v>
      </c>
      <c r="M45" s="16" t="e">
        <f>SUM(#REF!)</f>
        <v>#REF!</v>
      </c>
    </row>
    <row r="46" spans="1:13" s="13" customFormat="1" ht="13.5" x14ac:dyDescent="0.2">
      <c r="A46" s="27"/>
      <c r="B46" s="25"/>
      <c r="C46" s="38"/>
      <c r="D46" s="25"/>
      <c r="E46" s="38"/>
      <c r="F46" s="25"/>
      <c r="G46" s="38"/>
      <c r="H46" s="25"/>
      <c r="I46" s="38"/>
      <c r="J46" s="25"/>
      <c r="K46" s="38"/>
      <c r="L46" s="25"/>
      <c r="M46" s="16"/>
    </row>
    <row r="47" spans="1:13" s="13" customFormat="1" ht="13.5" x14ac:dyDescent="0.2">
      <c r="A47" s="28" t="s">
        <v>59</v>
      </c>
      <c r="B47" s="52">
        <f>SUM(D47:L47)</f>
        <v>509078</v>
      </c>
      <c r="C47" s="38"/>
      <c r="D47" s="52">
        <v>203579</v>
      </c>
      <c r="E47" s="38"/>
      <c r="F47" s="52">
        <v>105082</v>
      </c>
      <c r="G47" s="37"/>
      <c r="H47" s="52">
        <v>1902</v>
      </c>
      <c r="I47" s="37"/>
      <c r="J47" s="52">
        <v>197000</v>
      </c>
      <c r="K47" s="38"/>
      <c r="L47" s="52">
        <v>1515</v>
      </c>
      <c r="M47" s="16" t="e">
        <f>SUM(M44:M46)</f>
        <v>#REF!</v>
      </c>
    </row>
    <row r="48" spans="1:13" s="13" customFormat="1" ht="13.5" x14ac:dyDescent="0.2">
      <c r="A48" s="28"/>
      <c r="B48" s="25"/>
      <c r="C48" s="38"/>
      <c r="D48" s="25"/>
      <c r="E48" s="38"/>
      <c r="F48" s="25"/>
      <c r="G48" s="37"/>
      <c r="H48" s="25"/>
      <c r="I48" s="37"/>
      <c r="J48" s="25"/>
      <c r="K48" s="38"/>
      <c r="L48" s="25"/>
      <c r="M48" s="16"/>
    </row>
    <row r="49" spans="1:13" s="13" customFormat="1" ht="13.5" x14ac:dyDescent="0.2">
      <c r="A49" s="28" t="s">
        <v>30</v>
      </c>
      <c r="B49" s="54">
        <f>SUM(D49:L49)</f>
        <v>25183</v>
      </c>
      <c r="C49" s="55"/>
      <c r="D49" s="54">
        <v>0</v>
      </c>
      <c r="E49" s="55"/>
      <c r="F49" s="54">
        <v>0</v>
      </c>
      <c r="G49" s="56"/>
      <c r="H49" s="54">
        <v>0</v>
      </c>
      <c r="I49" s="56"/>
      <c r="J49" s="54">
        <v>25183</v>
      </c>
      <c r="K49" s="55"/>
      <c r="L49" s="54">
        <v>0</v>
      </c>
      <c r="M49" s="16"/>
    </row>
    <row r="50" spans="1:13" s="13" customFormat="1" ht="13.5" x14ac:dyDescent="0.2">
      <c r="A50" s="28"/>
      <c r="B50" s="54"/>
      <c r="C50" s="55"/>
      <c r="D50" s="54"/>
      <c r="E50" s="55"/>
      <c r="F50" s="54"/>
      <c r="G50" s="56"/>
      <c r="H50" s="54"/>
      <c r="I50" s="56"/>
      <c r="J50" s="54"/>
      <c r="K50" s="55"/>
      <c r="L50" s="54"/>
      <c r="M50" s="16"/>
    </row>
    <row r="51" spans="1:13" s="13" customFormat="1" ht="13.5" x14ac:dyDescent="0.2">
      <c r="A51" s="28" t="s">
        <v>121</v>
      </c>
      <c r="B51" s="65">
        <f>+D51+F51+H51+J51+L51</f>
        <v>14414</v>
      </c>
      <c r="C51" s="38"/>
      <c r="D51" s="52">
        <v>0</v>
      </c>
      <c r="E51" s="38"/>
      <c r="F51" s="52">
        <v>0</v>
      </c>
      <c r="G51" s="37"/>
      <c r="H51" s="52">
        <v>0</v>
      </c>
      <c r="I51" s="37"/>
      <c r="J51" s="52">
        <v>3411</v>
      </c>
      <c r="K51" s="38"/>
      <c r="L51" s="52">
        <v>11003</v>
      </c>
      <c r="M51" s="16"/>
    </row>
    <row r="52" spans="1:13" s="13" customFormat="1" ht="13.5" x14ac:dyDescent="0.2">
      <c r="A52" s="28"/>
      <c r="B52" s="25"/>
      <c r="C52" s="38"/>
      <c r="D52" s="40"/>
      <c r="E52" s="38"/>
      <c r="F52" s="40"/>
      <c r="G52" s="37"/>
      <c r="H52" s="40"/>
      <c r="I52" s="37"/>
      <c r="J52" s="40"/>
      <c r="K52" s="38"/>
      <c r="L52" s="40"/>
      <c r="M52" s="16"/>
    </row>
    <row r="53" spans="1:13" s="13" customFormat="1" ht="13.5" x14ac:dyDescent="0.2">
      <c r="A53" s="28" t="s">
        <v>11</v>
      </c>
      <c r="B53" s="39">
        <f>SUM(L53+J53+H53+F53+D53)</f>
        <v>28658629</v>
      </c>
      <c r="C53" s="38"/>
      <c r="D53" s="39">
        <f>D49+D47+D45+D31+D15+D51</f>
        <v>10280975</v>
      </c>
      <c r="E53" s="38"/>
      <c r="F53" s="39">
        <f>F49+F47+F45+F31+F15+F51</f>
        <v>5262961</v>
      </c>
      <c r="G53" s="37"/>
      <c r="H53" s="39">
        <f>H49+H47+H45+H31+H15+H51</f>
        <v>58578</v>
      </c>
      <c r="I53" s="37"/>
      <c r="J53" s="39">
        <f>J49+J47+J45+J31+J15+J51</f>
        <v>13001615</v>
      </c>
      <c r="K53" s="38"/>
      <c r="L53" s="39">
        <f>L49+L47+L45+L31+L15+L51</f>
        <v>54500</v>
      </c>
      <c r="M53" s="16" t="e">
        <f>+#REF!+M31+#REF!+#REF!+#REF!+M45+#REF!</f>
        <v>#REF!</v>
      </c>
    </row>
    <row r="54" spans="1:13" s="13" customFormat="1" ht="13.5" x14ac:dyDescent="0.2">
      <c r="A54" s="28"/>
      <c r="B54" s="25"/>
      <c r="C54" s="38"/>
      <c r="D54" s="40"/>
      <c r="E54" s="38"/>
      <c r="F54" s="40"/>
      <c r="G54" s="37"/>
      <c r="H54" s="40"/>
      <c r="I54" s="37"/>
      <c r="J54" s="40"/>
      <c r="K54" s="38"/>
      <c r="L54" s="40"/>
      <c r="M54" s="16"/>
    </row>
    <row r="55" spans="1:13" s="13" customFormat="1" ht="13.5" x14ac:dyDescent="0.2">
      <c r="A55" s="27" t="s">
        <v>96</v>
      </c>
      <c r="B55" s="25"/>
      <c r="C55" s="38"/>
      <c r="D55" s="40"/>
      <c r="E55" s="38"/>
      <c r="F55" s="40"/>
      <c r="G55" s="38"/>
      <c r="H55" s="40"/>
      <c r="I55" s="38"/>
      <c r="J55" s="40"/>
      <c r="K55" s="38"/>
      <c r="L55" s="40"/>
      <c r="M55" s="14"/>
    </row>
    <row r="56" spans="1:13" s="13" customFormat="1" ht="13.5" x14ac:dyDescent="0.2">
      <c r="A56" s="27" t="s">
        <v>36</v>
      </c>
      <c r="B56" s="25"/>
      <c r="C56" s="38"/>
      <c r="D56" s="40"/>
      <c r="E56" s="38"/>
      <c r="F56" s="40"/>
      <c r="G56" s="38"/>
      <c r="H56" s="40"/>
      <c r="I56" s="38"/>
      <c r="J56" s="40"/>
      <c r="K56" s="38"/>
      <c r="L56" s="40"/>
      <c r="M56" s="14"/>
    </row>
    <row r="57" spans="1:13" s="13" customFormat="1" ht="13.5" x14ac:dyDescent="0.2">
      <c r="A57" s="28" t="s">
        <v>111</v>
      </c>
      <c r="B57" s="25">
        <f t="shared" ref="B57:B62" si="3">D57+F57+H57+J57+L57</f>
        <v>2418</v>
      </c>
      <c r="C57" s="38"/>
      <c r="D57" s="40">
        <v>0</v>
      </c>
      <c r="E57" s="38"/>
      <c r="F57" s="40">
        <v>0</v>
      </c>
      <c r="G57" s="38"/>
      <c r="H57" s="40">
        <v>2418</v>
      </c>
      <c r="I57" s="38"/>
      <c r="J57" s="40">
        <v>0</v>
      </c>
      <c r="K57" s="38"/>
      <c r="L57" s="40">
        <v>0</v>
      </c>
      <c r="M57" s="14"/>
    </row>
    <row r="58" spans="1:13" s="13" customFormat="1" ht="13.5" x14ac:dyDescent="0.2">
      <c r="A58" s="28" t="s">
        <v>97</v>
      </c>
      <c r="B58" s="25">
        <f t="shared" si="3"/>
        <v>15886</v>
      </c>
      <c r="C58" s="38"/>
      <c r="D58" s="40">
        <v>0</v>
      </c>
      <c r="E58" s="38"/>
      <c r="F58" s="40">
        <v>0</v>
      </c>
      <c r="G58" s="38"/>
      <c r="H58" s="40">
        <v>0</v>
      </c>
      <c r="I58" s="38"/>
      <c r="J58" s="40">
        <v>10991</v>
      </c>
      <c r="K58" s="38"/>
      <c r="L58" s="40">
        <v>4895</v>
      </c>
      <c r="M58" s="14">
        <v>0</v>
      </c>
    </row>
    <row r="59" spans="1:13" s="13" customFormat="1" ht="13.5" x14ac:dyDescent="0.2">
      <c r="A59" s="28" t="s">
        <v>98</v>
      </c>
      <c r="B59" s="25">
        <f t="shared" si="3"/>
        <v>15688</v>
      </c>
      <c r="C59" s="38"/>
      <c r="D59" s="40">
        <v>0</v>
      </c>
      <c r="E59" s="38"/>
      <c r="F59" s="40">
        <v>0</v>
      </c>
      <c r="G59" s="38"/>
      <c r="H59" s="40">
        <v>4387</v>
      </c>
      <c r="I59" s="38"/>
      <c r="J59" s="40">
        <v>5673</v>
      </c>
      <c r="K59" s="38"/>
      <c r="L59" s="40">
        <v>5628</v>
      </c>
      <c r="M59" s="14"/>
    </row>
    <row r="60" spans="1:13" s="13" customFormat="1" ht="13.5" x14ac:dyDescent="0.2">
      <c r="A60" s="28" t="s">
        <v>113</v>
      </c>
      <c r="B60" s="25">
        <f t="shared" si="3"/>
        <v>3603</v>
      </c>
      <c r="C60" s="38"/>
      <c r="D60" s="40">
        <v>1800</v>
      </c>
      <c r="E60" s="38"/>
      <c r="F60" s="40">
        <v>0</v>
      </c>
      <c r="G60" s="38"/>
      <c r="H60" s="40">
        <v>0</v>
      </c>
      <c r="I60" s="38"/>
      <c r="J60" s="40">
        <v>248</v>
      </c>
      <c r="K60" s="38"/>
      <c r="L60" s="40">
        <v>1555</v>
      </c>
      <c r="M60" s="14"/>
    </row>
    <row r="61" spans="1:13" s="13" customFormat="1" ht="13.5" x14ac:dyDescent="0.2">
      <c r="A61" s="28" t="s">
        <v>112</v>
      </c>
      <c r="B61" s="25">
        <f t="shared" si="3"/>
        <v>2506</v>
      </c>
      <c r="C61" s="38"/>
      <c r="D61" s="40">
        <v>0</v>
      </c>
      <c r="E61" s="38"/>
      <c r="F61" s="40">
        <v>0</v>
      </c>
      <c r="G61" s="38"/>
      <c r="H61" s="40">
        <v>0</v>
      </c>
      <c r="I61" s="38"/>
      <c r="J61" s="40">
        <v>1089</v>
      </c>
      <c r="K61" s="38"/>
      <c r="L61" s="40">
        <v>1417</v>
      </c>
      <c r="M61" s="14"/>
    </row>
    <row r="62" spans="1:13" s="13" customFormat="1" ht="13.5" x14ac:dyDescent="0.2">
      <c r="A62" s="28" t="s">
        <v>99</v>
      </c>
      <c r="B62" s="25">
        <f t="shared" si="3"/>
        <v>1500</v>
      </c>
      <c r="C62" s="38"/>
      <c r="D62" s="40">
        <v>0</v>
      </c>
      <c r="E62" s="38"/>
      <c r="F62" s="40">
        <v>0</v>
      </c>
      <c r="G62" s="38"/>
      <c r="H62" s="40">
        <v>1500</v>
      </c>
      <c r="I62" s="38"/>
      <c r="J62" s="40">
        <v>0</v>
      </c>
      <c r="K62" s="38"/>
      <c r="L62" s="40">
        <v>0</v>
      </c>
      <c r="M62" s="14">
        <v>0</v>
      </c>
    </row>
    <row r="63" spans="1:13" s="13" customFormat="1" ht="13.5" x14ac:dyDescent="0.2">
      <c r="A63" s="28" t="s">
        <v>35</v>
      </c>
      <c r="B63" s="39">
        <f>SUM(B57:B62)</f>
        <v>41601</v>
      </c>
      <c r="C63" s="38"/>
      <c r="D63" s="39">
        <f>SUM(D57:D62)</f>
        <v>1800</v>
      </c>
      <c r="E63" s="38"/>
      <c r="F63" s="39">
        <f>SUM(F57:F62)</f>
        <v>0</v>
      </c>
      <c r="G63" s="38"/>
      <c r="H63" s="39">
        <f>SUM(H57:H62)</f>
        <v>8305</v>
      </c>
      <c r="I63" s="38"/>
      <c r="J63" s="39">
        <f>SUM(J57:J62)</f>
        <v>18001</v>
      </c>
      <c r="K63" s="38"/>
      <c r="L63" s="39">
        <f>SUM(L57:L62)</f>
        <v>13495</v>
      </c>
      <c r="M63" s="14"/>
    </row>
    <row r="64" spans="1:13" s="13" customFormat="1" ht="13.5" x14ac:dyDescent="0.2">
      <c r="A64" s="28"/>
      <c r="B64" s="25"/>
      <c r="C64" s="38"/>
      <c r="D64" s="25"/>
      <c r="E64" s="38"/>
      <c r="F64" s="25"/>
      <c r="G64" s="38"/>
      <c r="H64" s="25"/>
      <c r="I64" s="38"/>
      <c r="J64" s="25"/>
      <c r="K64" s="38"/>
      <c r="L64" s="25"/>
      <c r="M64" s="14"/>
    </row>
    <row r="65" spans="1:13" s="13" customFormat="1" ht="13.5" x14ac:dyDescent="0.2">
      <c r="A65" s="27" t="s">
        <v>100</v>
      </c>
      <c r="B65" s="25"/>
      <c r="C65" s="38"/>
      <c r="D65" s="40"/>
      <c r="E65" s="38"/>
      <c r="F65" s="40"/>
      <c r="G65" s="38"/>
      <c r="H65" s="40"/>
      <c r="I65" s="38"/>
      <c r="J65" s="40"/>
      <c r="K65" s="38"/>
      <c r="L65" s="40"/>
      <c r="M65" s="14"/>
    </row>
    <row r="66" spans="1:13" s="13" customFormat="1" ht="13.5" x14ac:dyDescent="0.2">
      <c r="A66" s="28" t="s">
        <v>101</v>
      </c>
      <c r="B66" s="25">
        <f t="shared" ref="B66:B72" si="4">D66+F66+H66+J66+L66</f>
        <v>1600</v>
      </c>
      <c r="C66" s="38"/>
      <c r="D66" s="40">
        <v>0</v>
      </c>
      <c r="E66" s="38"/>
      <c r="F66" s="40">
        <v>0</v>
      </c>
      <c r="G66" s="38"/>
      <c r="H66" s="40">
        <v>1600</v>
      </c>
      <c r="I66" s="38"/>
      <c r="J66" s="40">
        <v>0</v>
      </c>
      <c r="K66" s="38"/>
      <c r="L66" s="40">
        <v>0</v>
      </c>
      <c r="M66" s="14"/>
    </row>
    <row r="67" spans="1:13" s="13" customFormat="1" ht="13.5" x14ac:dyDescent="0.2">
      <c r="A67" s="28" t="s">
        <v>102</v>
      </c>
      <c r="B67" s="25">
        <f t="shared" si="4"/>
        <v>7531</v>
      </c>
      <c r="C67" s="38"/>
      <c r="D67" s="40">
        <v>0</v>
      </c>
      <c r="E67" s="38"/>
      <c r="F67" s="40">
        <v>0</v>
      </c>
      <c r="G67" s="38"/>
      <c r="H67" s="40">
        <v>7499</v>
      </c>
      <c r="I67" s="38"/>
      <c r="J67" s="40">
        <v>32</v>
      </c>
      <c r="K67" s="38"/>
      <c r="L67" s="40">
        <v>0</v>
      </c>
      <c r="M67" s="14"/>
    </row>
    <row r="68" spans="1:13" s="13" customFormat="1" ht="13.5" x14ac:dyDescent="0.2">
      <c r="A68" s="28" t="s">
        <v>114</v>
      </c>
      <c r="B68" s="25">
        <f t="shared" si="4"/>
        <v>1338</v>
      </c>
      <c r="C68" s="38"/>
      <c r="D68" s="40">
        <v>0</v>
      </c>
      <c r="E68" s="38"/>
      <c r="F68" s="40">
        <v>0</v>
      </c>
      <c r="G68" s="38"/>
      <c r="H68" s="40">
        <v>1082</v>
      </c>
      <c r="I68" s="38"/>
      <c r="J68" s="40">
        <v>256</v>
      </c>
      <c r="K68" s="38"/>
      <c r="L68" s="40">
        <v>0</v>
      </c>
      <c r="M68" s="14"/>
    </row>
    <row r="69" spans="1:13" s="13" customFormat="1" ht="13.5" x14ac:dyDescent="0.2">
      <c r="A69" s="28" t="s">
        <v>103</v>
      </c>
      <c r="B69" s="25">
        <f t="shared" si="4"/>
        <v>5889</v>
      </c>
      <c r="C69" s="38"/>
      <c r="D69" s="40">
        <v>0</v>
      </c>
      <c r="E69" s="38"/>
      <c r="F69" s="40">
        <v>0</v>
      </c>
      <c r="G69" s="38"/>
      <c r="H69" s="40">
        <v>0</v>
      </c>
      <c r="I69" s="38"/>
      <c r="J69" s="40">
        <v>5889</v>
      </c>
      <c r="K69" s="38"/>
      <c r="L69" s="40">
        <v>0</v>
      </c>
      <c r="M69" s="14"/>
    </row>
    <row r="70" spans="1:13" s="13" customFormat="1" ht="13.5" x14ac:dyDescent="0.2">
      <c r="A70" s="28" t="s">
        <v>104</v>
      </c>
      <c r="B70" s="25">
        <f t="shared" si="4"/>
        <v>5000</v>
      </c>
      <c r="C70" s="38"/>
      <c r="D70" s="40">
        <v>0</v>
      </c>
      <c r="E70" s="38"/>
      <c r="F70" s="40">
        <v>0</v>
      </c>
      <c r="G70" s="38"/>
      <c r="H70" s="40">
        <v>0</v>
      </c>
      <c r="I70" s="38"/>
      <c r="J70" s="40">
        <v>5000</v>
      </c>
      <c r="K70" s="38"/>
      <c r="L70" s="40">
        <v>0</v>
      </c>
      <c r="M70" s="14"/>
    </row>
    <row r="71" spans="1:13" s="13" customFormat="1" ht="13.5" x14ac:dyDescent="0.2">
      <c r="A71" s="28" t="s">
        <v>105</v>
      </c>
      <c r="B71" s="25">
        <f t="shared" si="4"/>
        <v>4436</v>
      </c>
      <c r="C71" s="38"/>
      <c r="D71" s="40">
        <v>0</v>
      </c>
      <c r="E71" s="38"/>
      <c r="F71" s="40">
        <v>0</v>
      </c>
      <c r="G71" s="38"/>
      <c r="H71" s="40">
        <v>4194</v>
      </c>
      <c r="I71" s="38"/>
      <c r="J71" s="40">
        <v>242</v>
      </c>
      <c r="K71" s="38"/>
      <c r="L71" s="40">
        <v>0</v>
      </c>
      <c r="M71" s="14"/>
    </row>
    <row r="72" spans="1:13" s="13" customFormat="1" ht="13.5" x14ac:dyDescent="0.2">
      <c r="A72" s="28" t="s">
        <v>106</v>
      </c>
      <c r="B72" s="25">
        <f t="shared" si="4"/>
        <v>12088</v>
      </c>
      <c r="C72" s="38"/>
      <c r="D72" s="40">
        <v>979</v>
      </c>
      <c r="E72" s="38"/>
      <c r="F72" s="40">
        <v>0</v>
      </c>
      <c r="G72" s="38"/>
      <c r="H72" s="40">
        <v>9201</v>
      </c>
      <c r="I72" s="38"/>
      <c r="J72" s="40">
        <v>1908</v>
      </c>
      <c r="K72" s="38"/>
      <c r="L72" s="40">
        <v>0</v>
      </c>
      <c r="M72" s="14">
        <v>0</v>
      </c>
    </row>
    <row r="73" spans="1:13" s="13" customFormat="1" ht="13.5" x14ac:dyDescent="0.2">
      <c r="A73" s="28" t="s">
        <v>35</v>
      </c>
      <c r="B73" s="39">
        <f>SUM(B66:B72)</f>
        <v>37882</v>
      </c>
      <c r="C73" s="38"/>
      <c r="D73" s="39">
        <f>SUM(D66:D72)</f>
        <v>979</v>
      </c>
      <c r="E73" s="38"/>
      <c r="F73" s="39">
        <f>SUM(F66:F72)</f>
        <v>0</v>
      </c>
      <c r="G73" s="38"/>
      <c r="H73" s="39">
        <f>SUM(H66:H72)</f>
        <v>23576</v>
      </c>
      <c r="I73" s="38"/>
      <c r="J73" s="39">
        <f>SUM(J66:J72)</f>
        <v>13327</v>
      </c>
      <c r="K73" s="38"/>
      <c r="L73" s="39">
        <f>SUM(L66:L72)</f>
        <v>0</v>
      </c>
      <c r="M73" s="14"/>
    </row>
    <row r="74" spans="1:13" s="13" customFormat="1" ht="13.5" x14ac:dyDescent="0.2">
      <c r="A74" s="28"/>
      <c r="B74" s="25"/>
      <c r="C74" s="38"/>
      <c r="D74" s="25"/>
      <c r="E74" s="38"/>
      <c r="F74" s="25"/>
      <c r="G74" s="38"/>
      <c r="H74" s="25"/>
      <c r="I74" s="38"/>
      <c r="J74" s="25"/>
      <c r="K74" s="38"/>
      <c r="L74" s="25"/>
      <c r="M74" s="14"/>
    </row>
    <row r="75" spans="1:13" s="13" customFormat="1" ht="13.5" x14ac:dyDescent="0.2">
      <c r="A75" s="28" t="s">
        <v>107</v>
      </c>
      <c r="B75" s="39">
        <f>SUM(L75+J75+H75+F75+D75)</f>
        <v>79483</v>
      </c>
      <c r="C75" s="38"/>
      <c r="D75" s="39">
        <f>D73+D63</f>
        <v>2779</v>
      </c>
      <c r="E75" s="38"/>
      <c r="F75" s="39">
        <f>F73+F63</f>
        <v>0</v>
      </c>
      <c r="G75" s="37"/>
      <c r="H75" s="39">
        <f>H73+H63</f>
        <v>31881</v>
      </c>
      <c r="I75" s="37"/>
      <c r="J75" s="39">
        <f>J73+J63</f>
        <v>31328</v>
      </c>
      <c r="K75" s="38"/>
      <c r="L75" s="39">
        <f>L73+L63</f>
        <v>13495</v>
      </c>
      <c r="M75" s="16" t="e">
        <f>+#REF!+M52+#REF!+#REF!+#REF!+M69+#REF!</f>
        <v>#REF!</v>
      </c>
    </row>
    <row r="76" spans="1:13" s="13" customFormat="1" ht="13.5" x14ac:dyDescent="0.2">
      <c r="A76" s="28"/>
      <c r="B76" s="25"/>
      <c r="C76" s="38"/>
      <c r="D76" s="25"/>
      <c r="E76" s="38"/>
      <c r="F76" s="25"/>
      <c r="G76" s="38"/>
      <c r="H76" s="25"/>
      <c r="I76" s="38"/>
      <c r="J76" s="25"/>
      <c r="K76" s="38"/>
      <c r="L76" s="25"/>
      <c r="M76" s="14"/>
    </row>
    <row r="77" spans="1:13" s="13" customFormat="1" ht="13.5" x14ac:dyDescent="0.2">
      <c r="A77" s="27" t="s">
        <v>31</v>
      </c>
      <c r="B77" s="25"/>
      <c r="C77" s="38"/>
      <c r="D77" s="40"/>
      <c r="E77" s="38"/>
      <c r="F77" s="40"/>
      <c r="G77" s="38"/>
      <c r="H77" s="40"/>
      <c r="I77" s="38"/>
      <c r="J77" s="40"/>
      <c r="K77" s="38"/>
      <c r="L77" s="40"/>
      <c r="M77" s="14"/>
    </row>
    <row r="78" spans="1:13" s="13" customFormat="1" ht="13.5" x14ac:dyDescent="0.2">
      <c r="A78" s="28" t="s">
        <v>45</v>
      </c>
      <c r="B78" s="52">
        <f t="shared" ref="B78" si="5">D78+F78+H78+J78+L78</f>
        <v>8821</v>
      </c>
      <c r="C78" s="38"/>
      <c r="D78" s="52">
        <v>3889</v>
      </c>
      <c r="E78" s="38"/>
      <c r="F78" s="52">
        <v>2007</v>
      </c>
      <c r="G78" s="38"/>
      <c r="H78" s="52">
        <v>0</v>
      </c>
      <c r="I78" s="38"/>
      <c r="J78" s="52">
        <v>2925</v>
      </c>
      <c r="K78" s="38"/>
      <c r="L78" s="52">
        <v>0</v>
      </c>
      <c r="M78" s="14"/>
    </row>
    <row r="79" spans="1:13" s="13" customFormat="1" ht="13.5" x14ac:dyDescent="0.2">
      <c r="A79" s="27"/>
      <c r="B79" s="25"/>
      <c r="C79" s="38"/>
      <c r="D79" s="40"/>
      <c r="E79" s="38"/>
      <c r="F79" s="40"/>
      <c r="G79" s="38"/>
      <c r="H79" s="40"/>
      <c r="I79" s="38"/>
      <c r="J79" s="40"/>
      <c r="K79" s="38"/>
      <c r="L79" s="40"/>
      <c r="M79" s="14"/>
    </row>
    <row r="80" spans="1:13" s="13" customFormat="1" ht="13.5" x14ac:dyDescent="0.2">
      <c r="A80" s="27" t="s">
        <v>36</v>
      </c>
      <c r="B80" s="25"/>
      <c r="C80" s="38"/>
      <c r="D80" s="40"/>
      <c r="E80" s="38"/>
      <c r="F80" s="40"/>
      <c r="G80" s="38"/>
      <c r="H80" s="40"/>
      <c r="I80" s="38"/>
      <c r="J80" s="40"/>
      <c r="K80" s="38"/>
      <c r="L80" s="40"/>
      <c r="M80" s="14"/>
    </row>
    <row r="81" spans="1:13" s="13" customFormat="1" ht="13.5" x14ac:dyDescent="0.2">
      <c r="A81" s="28" t="s">
        <v>32</v>
      </c>
      <c r="B81" s="25">
        <f>D81+F81+H81+J81+L81</f>
        <v>258</v>
      </c>
      <c r="C81" s="38"/>
      <c r="D81" s="40">
        <v>134</v>
      </c>
      <c r="E81" s="38"/>
      <c r="F81" s="40">
        <v>0</v>
      </c>
      <c r="G81" s="38"/>
      <c r="H81" s="40">
        <v>0</v>
      </c>
      <c r="I81" s="38"/>
      <c r="J81" s="40">
        <v>124</v>
      </c>
      <c r="K81" s="38"/>
      <c r="L81" s="40">
        <v>0</v>
      </c>
      <c r="M81" s="14">
        <v>0</v>
      </c>
    </row>
    <row r="82" spans="1:13" s="13" customFormat="1" ht="13.5" x14ac:dyDescent="0.2">
      <c r="A82" s="28" t="s">
        <v>33</v>
      </c>
      <c r="B82" s="25">
        <f>D82+F82+H82+J82+L82</f>
        <v>283277</v>
      </c>
      <c r="C82" s="38"/>
      <c r="D82" s="40">
        <v>166020</v>
      </c>
      <c r="E82" s="38"/>
      <c r="F82" s="40">
        <v>82905</v>
      </c>
      <c r="G82" s="38"/>
      <c r="H82" s="40">
        <v>6561</v>
      </c>
      <c r="I82" s="38"/>
      <c r="J82" s="40">
        <v>16913</v>
      </c>
      <c r="K82" s="38"/>
      <c r="L82" s="40">
        <v>10878</v>
      </c>
      <c r="M82" s="14">
        <v>0</v>
      </c>
    </row>
    <row r="83" spans="1:13" s="13" customFormat="1" ht="13.5" x14ac:dyDescent="0.2">
      <c r="A83" s="28" t="s">
        <v>34</v>
      </c>
      <c r="B83" s="25">
        <f>D83+F83+H83+J83+L83</f>
        <v>101625</v>
      </c>
      <c r="C83" s="38"/>
      <c r="D83" s="40">
        <v>30883</v>
      </c>
      <c r="E83" s="38"/>
      <c r="F83" s="40">
        <v>15941</v>
      </c>
      <c r="G83" s="38"/>
      <c r="H83" s="40">
        <v>4894</v>
      </c>
      <c r="I83" s="38"/>
      <c r="J83" s="40">
        <v>41389</v>
      </c>
      <c r="K83" s="38"/>
      <c r="L83" s="40">
        <v>8518</v>
      </c>
      <c r="M83" s="14">
        <v>0</v>
      </c>
    </row>
    <row r="84" spans="1:13" s="13" customFormat="1" ht="13.5" x14ac:dyDescent="0.2">
      <c r="A84" s="28" t="s">
        <v>35</v>
      </c>
      <c r="B84" s="39">
        <f>SUM(B81:B83)</f>
        <v>385160</v>
      </c>
      <c r="C84" s="38"/>
      <c r="D84" s="39">
        <f>SUM(D81:D83)</f>
        <v>197037</v>
      </c>
      <c r="E84" s="38"/>
      <c r="F84" s="39">
        <f>SUM(F81:F83)</f>
        <v>98846</v>
      </c>
      <c r="G84" s="38"/>
      <c r="H84" s="39">
        <f>SUM(H81:H83)</f>
        <v>11455</v>
      </c>
      <c r="I84" s="38"/>
      <c r="J84" s="39">
        <f>SUM(J81:J83)</f>
        <v>58426</v>
      </c>
      <c r="K84" s="38"/>
      <c r="L84" s="39">
        <f>SUM(L81:L83)</f>
        <v>19396</v>
      </c>
      <c r="M84" s="14"/>
    </row>
    <row r="85" spans="1:13" s="13" customFormat="1" ht="13.5" x14ac:dyDescent="0.2">
      <c r="A85" s="28"/>
      <c r="B85" s="25"/>
      <c r="C85" s="38"/>
      <c r="D85" s="40"/>
      <c r="E85" s="38"/>
      <c r="F85" s="40"/>
      <c r="G85" s="38"/>
      <c r="H85" s="40"/>
      <c r="I85" s="38"/>
      <c r="J85" s="40"/>
      <c r="K85" s="38"/>
      <c r="L85" s="40"/>
      <c r="M85" s="14"/>
    </row>
    <row r="86" spans="1:13" s="13" customFormat="1" ht="13.5" x14ac:dyDescent="0.2">
      <c r="A86" s="27" t="s">
        <v>37</v>
      </c>
      <c r="B86" s="25"/>
      <c r="C86" s="38"/>
      <c r="D86" s="40"/>
      <c r="E86" s="38"/>
      <c r="F86" s="40"/>
      <c r="G86" s="38"/>
      <c r="H86" s="40"/>
      <c r="I86" s="38"/>
      <c r="J86" s="40"/>
      <c r="K86" s="38"/>
      <c r="L86" s="40"/>
      <c r="M86" s="14"/>
    </row>
    <row r="87" spans="1:13" s="13" customFormat="1" ht="13.5" x14ac:dyDescent="0.2">
      <c r="A87" s="28" t="s">
        <v>17</v>
      </c>
      <c r="B87" s="25">
        <f>D87+F87+H87+J87+L87</f>
        <v>1158535</v>
      </c>
      <c r="C87" s="38"/>
      <c r="D87" s="40">
        <v>716850</v>
      </c>
      <c r="E87" s="38"/>
      <c r="F87" s="40">
        <v>368289</v>
      </c>
      <c r="G87" s="38"/>
      <c r="H87" s="40">
        <v>3059</v>
      </c>
      <c r="I87" s="38"/>
      <c r="J87" s="40">
        <v>60827</v>
      </c>
      <c r="K87" s="38"/>
      <c r="L87" s="40">
        <v>9510</v>
      </c>
      <c r="M87" s="14">
        <v>0</v>
      </c>
    </row>
    <row r="88" spans="1:13" s="13" customFormat="1" ht="13.5" x14ac:dyDescent="0.2">
      <c r="A88" s="28" t="s">
        <v>24</v>
      </c>
      <c r="B88" s="25">
        <f t="shared" ref="B88" si="6">D88+F88+H88+J88+L88</f>
        <v>392800</v>
      </c>
      <c r="C88" s="38"/>
      <c r="D88" s="40">
        <v>244533</v>
      </c>
      <c r="E88" s="38"/>
      <c r="F88" s="40">
        <v>122371</v>
      </c>
      <c r="G88" s="38"/>
      <c r="H88" s="40">
        <v>3592</v>
      </c>
      <c r="I88" s="38"/>
      <c r="J88" s="40">
        <v>18133</v>
      </c>
      <c r="K88" s="38"/>
      <c r="L88" s="40">
        <v>4171</v>
      </c>
      <c r="M88" s="14">
        <v>0</v>
      </c>
    </row>
    <row r="89" spans="1:13" s="13" customFormat="1" ht="13.5" x14ac:dyDescent="0.2">
      <c r="A89" s="28" t="s">
        <v>38</v>
      </c>
      <c r="B89" s="39">
        <f>SUM(B85:B88)</f>
        <v>1551335</v>
      </c>
      <c r="C89" s="38"/>
      <c r="D89" s="39">
        <f>SUM(D85:D88)</f>
        <v>961383</v>
      </c>
      <c r="E89" s="38"/>
      <c r="F89" s="39">
        <f>SUM(F85:F88)</f>
        <v>490660</v>
      </c>
      <c r="G89" s="38"/>
      <c r="H89" s="39">
        <f>SUM(H85:H88)</f>
        <v>6651</v>
      </c>
      <c r="I89" s="38"/>
      <c r="J89" s="39">
        <f>SUM(J85:J88)</f>
        <v>78960</v>
      </c>
      <c r="K89" s="38"/>
      <c r="L89" s="39">
        <f>SUM(L85:L88)</f>
        <v>13681</v>
      </c>
      <c r="M89" s="14"/>
    </row>
    <row r="90" spans="1:13" s="13" customFormat="1" ht="13.5" x14ac:dyDescent="0.2">
      <c r="A90" s="28"/>
      <c r="B90" s="25"/>
      <c r="C90" s="38"/>
      <c r="D90" s="40"/>
      <c r="E90" s="38"/>
      <c r="F90" s="40"/>
      <c r="G90" s="38"/>
      <c r="H90" s="40"/>
      <c r="I90" s="38"/>
      <c r="J90" s="40"/>
      <c r="K90" s="38"/>
      <c r="L90" s="40"/>
      <c r="M90" s="14"/>
    </row>
    <row r="91" spans="1:13" s="13" customFormat="1" ht="13.5" x14ac:dyDescent="0.2">
      <c r="A91" s="28" t="s">
        <v>116</v>
      </c>
      <c r="B91" s="52">
        <f>D91+F91+H91+J91+L91</f>
        <v>128097</v>
      </c>
      <c r="C91" s="38"/>
      <c r="D91" s="52">
        <v>84487</v>
      </c>
      <c r="E91" s="38"/>
      <c r="F91" s="52">
        <v>43610</v>
      </c>
      <c r="G91" s="38"/>
      <c r="H91" s="52">
        <v>0</v>
      </c>
      <c r="I91" s="38"/>
      <c r="J91" s="52">
        <v>0</v>
      </c>
      <c r="K91" s="38"/>
      <c r="L91" s="52">
        <v>0</v>
      </c>
      <c r="M91" s="14"/>
    </row>
    <row r="92" spans="1:13" s="13" customFormat="1" ht="13.5" x14ac:dyDescent="0.2">
      <c r="A92" s="28"/>
      <c r="B92" s="25"/>
      <c r="C92" s="38"/>
      <c r="D92" s="40"/>
      <c r="E92" s="38"/>
      <c r="F92" s="40"/>
      <c r="G92" s="38"/>
      <c r="H92" s="40"/>
      <c r="I92" s="38"/>
      <c r="J92" s="40"/>
      <c r="K92" s="38"/>
      <c r="L92" s="40"/>
      <c r="M92" s="14"/>
    </row>
    <row r="93" spans="1:13" s="13" customFormat="1" ht="13.5" x14ac:dyDescent="0.2">
      <c r="A93" s="28" t="s">
        <v>59</v>
      </c>
      <c r="B93" s="52">
        <f>D93+F93+H93+J93+L93</f>
        <v>1926</v>
      </c>
      <c r="C93" s="38"/>
      <c r="D93" s="52">
        <v>0</v>
      </c>
      <c r="E93" s="38"/>
      <c r="F93" s="52">
        <v>0</v>
      </c>
      <c r="G93" s="38"/>
      <c r="H93" s="52">
        <v>1342</v>
      </c>
      <c r="I93" s="38"/>
      <c r="J93" s="52">
        <v>584</v>
      </c>
      <c r="K93" s="38"/>
      <c r="L93" s="52">
        <v>0</v>
      </c>
      <c r="M93" s="14">
        <v>0</v>
      </c>
    </row>
    <row r="94" spans="1:13" s="13" customFormat="1" ht="13.5" x14ac:dyDescent="0.2">
      <c r="A94" s="28"/>
      <c r="B94" s="25"/>
      <c r="C94" s="38"/>
      <c r="D94" s="25"/>
      <c r="E94" s="38"/>
      <c r="F94" s="25"/>
      <c r="G94" s="38"/>
      <c r="H94" s="25"/>
      <c r="I94" s="38"/>
      <c r="J94" s="25"/>
      <c r="K94" s="38"/>
      <c r="L94" s="25"/>
      <c r="M94" s="14"/>
    </row>
    <row r="95" spans="1:13" s="13" customFormat="1" ht="13.5" x14ac:dyDescent="0.2">
      <c r="A95" s="28" t="s">
        <v>78</v>
      </c>
      <c r="B95" s="52">
        <f>D95+F95+H95+J95+L95</f>
        <v>165599</v>
      </c>
      <c r="C95" s="38"/>
      <c r="D95" s="52">
        <v>114771</v>
      </c>
      <c r="E95" s="38"/>
      <c r="F95" s="52">
        <v>47901</v>
      </c>
      <c r="G95" s="38"/>
      <c r="H95" s="52">
        <v>1269</v>
      </c>
      <c r="I95" s="38"/>
      <c r="J95" s="52">
        <v>1658</v>
      </c>
      <c r="K95" s="38"/>
      <c r="L95" s="52">
        <v>0</v>
      </c>
      <c r="M95" s="14">
        <v>0</v>
      </c>
    </row>
    <row r="96" spans="1:13" s="13" customFormat="1" ht="13.5" x14ac:dyDescent="0.2">
      <c r="A96" s="28"/>
      <c r="B96" s="25"/>
      <c r="C96" s="38"/>
      <c r="D96" s="25"/>
      <c r="E96" s="38"/>
      <c r="F96" s="25"/>
      <c r="G96" s="38"/>
      <c r="H96" s="25"/>
      <c r="I96" s="38"/>
      <c r="J96" s="25"/>
      <c r="K96" s="38"/>
      <c r="L96" s="25"/>
      <c r="M96" s="14"/>
    </row>
    <row r="97" spans="1:13" s="13" customFormat="1" ht="13.5" x14ac:dyDescent="0.2">
      <c r="A97" s="28" t="s">
        <v>46</v>
      </c>
      <c r="B97" s="52">
        <f>D97+F97+H97+J97+L97</f>
        <v>568794</v>
      </c>
      <c r="C97" s="38"/>
      <c r="D97" s="52">
        <v>340873</v>
      </c>
      <c r="E97" s="38"/>
      <c r="F97" s="52">
        <v>175950</v>
      </c>
      <c r="G97" s="38"/>
      <c r="H97" s="52">
        <v>0</v>
      </c>
      <c r="I97" s="38"/>
      <c r="J97" s="52">
        <v>51852</v>
      </c>
      <c r="K97" s="38"/>
      <c r="L97" s="52">
        <v>119</v>
      </c>
      <c r="M97" s="14">
        <v>0</v>
      </c>
    </row>
    <row r="98" spans="1:13" s="13" customFormat="1" ht="13.5" x14ac:dyDescent="0.2">
      <c r="A98" s="28"/>
      <c r="B98" s="25"/>
      <c r="C98" s="38"/>
      <c r="D98" s="25"/>
      <c r="E98" s="38"/>
      <c r="F98" s="25"/>
      <c r="G98" s="38"/>
      <c r="H98" s="25"/>
      <c r="I98" s="38"/>
      <c r="J98" s="25"/>
      <c r="K98" s="38"/>
      <c r="L98" s="25"/>
      <c r="M98" s="14"/>
    </row>
    <row r="99" spans="1:13" s="13" customFormat="1" ht="13.5" x14ac:dyDescent="0.2">
      <c r="A99" s="27" t="s">
        <v>39</v>
      </c>
      <c r="B99" s="25"/>
      <c r="C99" s="38"/>
      <c r="D99" s="40"/>
      <c r="E99" s="38"/>
      <c r="F99" s="40"/>
      <c r="G99" s="38"/>
      <c r="H99" s="40"/>
      <c r="I99" s="38"/>
      <c r="J99" s="40"/>
      <c r="K99" s="38"/>
      <c r="L99" s="40"/>
      <c r="M99" s="14"/>
    </row>
    <row r="100" spans="1:13" s="13" customFormat="1" ht="13.5" x14ac:dyDescent="0.2">
      <c r="A100" s="28" t="s">
        <v>40</v>
      </c>
      <c r="B100" s="25">
        <f>D100+F100+H100+J100+L100</f>
        <v>156000</v>
      </c>
      <c r="C100" s="38"/>
      <c r="D100" s="40">
        <v>0</v>
      </c>
      <c r="E100" s="38"/>
      <c r="F100" s="40">
        <v>0</v>
      </c>
      <c r="G100" s="38"/>
      <c r="H100" s="40">
        <v>0</v>
      </c>
      <c r="I100" s="38"/>
      <c r="J100" s="40">
        <v>153417</v>
      </c>
      <c r="K100" s="38"/>
      <c r="L100" s="40">
        <v>2583</v>
      </c>
      <c r="M100" s="14">
        <v>0</v>
      </c>
    </row>
    <row r="101" spans="1:13" s="13" customFormat="1" ht="13.5" x14ac:dyDescent="0.2">
      <c r="A101" s="28" t="s">
        <v>41</v>
      </c>
      <c r="B101" s="25">
        <f t="shared" ref="B101:B102" si="7">D101+F101+H101+J101+L101</f>
        <v>21550</v>
      </c>
      <c r="C101" s="38"/>
      <c r="D101" s="40">
        <v>0</v>
      </c>
      <c r="E101" s="38"/>
      <c r="F101" s="40">
        <v>0</v>
      </c>
      <c r="G101" s="38"/>
      <c r="H101" s="40">
        <v>0</v>
      </c>
      <c r="I101" s="38"/>
      <c r="J101" s="40">
        <v>16705</v>
      </c>
      <c r="K101" s="38"/>
      <c r="L101" s="40">
        <v>4845</v>
      </c>
      <c r="M101" s="14">
        <v>0</v>
      </c>
    </row>
    <row r="102" spans="1:13" s="13" customFormat="1" ht="13.5" x14ac:dyDescent="0.2">
      <c r="A102" s="28" t="s">
        <v>42</v>
      </c>
      <c r="B102" s="25">
        <f t="shared" si="7"/>
        <v>1162198</v>
      </c>
      <c r="C102" s="38"/>
      <c r="D102" s="40">
        <v>663791</v>
      </c>
      <c r="E102" s="38"/>
      <c r="F102" s="40">
        <v>325606</v>
      </c>
      <c r="G102" s="38"/>
      <c r="H102" s="40">
        <v>4339</v>
      </c>
      <c r="I102" s="38"/>
      <c r="J102" s="40">
        <v>158034</v>
      </c>
      <c r="K102" s="38"/>
      <c r="L102" s="40">
        <v>10428</v>
      </c>
      <c r="M102" s="14"/>
    </row>
    <row r="103" spans="1:13" s="13" customFormat="1" ht="13.5" x14ac:dyDescent="0.2">
      <c r="A103" s="28" t="s">
        <v>43</v>
      </c>
      <c r="B103" s="39">
        <f>SUM(B100:B102)</f>
        <v>1339748</v>
      </c>
      <c r="C103" s="38"/>
      <c r="D103" s="39">
        <f>SUM(D100:D102)</f>
        <v>663791</v>
      </c>
      <c r="E103" s="38"/>
      <c r="F103" s="39">
        <f>SUM(F100:F102)</f>
        <v>325606</v>
      </c>
      <c r="G103" s="38"/>
      <c r="H103" s="39">
        <f>SUM(H100:H102)</f>
        <v>4339</v>
      </c>
      <c r="I103" s="38"/>
      <c r="J103" s="39">
        <f>SUM(J100:J102)</f>
        <v>328156</v>
      </c>
      <c r="K103" s="38"/>
      <c r="L103" s="39">
        <f>SUM(L100:L102)</f>
        <v>17856</v>
      </c>
      <c r="M103" s="14"/>
    </row>
    <row r="104" spans="1:13" s="13" customFormat="1" ht="13.5" x14ac:dyDescent="0.2">
      <c r="A104" s="28"/>
      <c r="B104" s="25"/>
      <c r="C104" s="38"/>
      <c r="D104" s="25"/>
      <c r="E104" s="38"/>
      <c r="F104" s="25"/>
      <c r="G104" s="38"/>
      <c r="H104" s="25"/>
      <c r="I104" s="38"/>
      <c r="J104" s="25"/>
      <c r="K104" s="38"/>
      <c r="L104" s="25"/>
      <c r="M104" s="14"/>
    </row>
    <row r="105" spans="1:13" s="13" customFormat="1" ht="13.5" x14ac:dyDescent="0.2">
      <c r="A105" s="28" t="s">
        <v>115</v>
      </c>
      <c r="B105" s="52">
        <f>D105+F105+H105+J105+L105</f>
        <v>1738</v>
      </c>
      <c r="C105" s="38"/>
      <c r="D105" s="52">
        <v>0</v>
      </c>
      <c r="E105" s="38"/>
      <c r="F105" s="52">
        <v>0</v>
      </c>
      <c r="G105" s="38"/>
      <c r="H105" s="52">
        <v>0</v>
      </c>
      <c r="I105" s="38"/>
      <c r="J105" s="52">
        <v>1738</v>
      </c>
      <c r="K105" s="38"/>
      <c r="L105" s="52">
        <v>0</v>
      </c>
      <c r="M105" s="14"/>
    </row>
    <row r="106" spans="1:13" s="13" customFormat="1" ht="13.5" x14ac:dyDescent="0.2">
      <c r="A106" s="28"/>
      <c r="B106" s="25"/>
      <c r="C106" s="38"/>
      <c r="D106" s="25"/>
      <c r="E106" s="38"/>
      <c r="F106" s="25"/>
      <c r="G106" s="38"/>
      <c r="H106" s="25"/>
      <c r="I106" s="38"/>
      <c r="J106" s="25"/>
      <c r="K106" s="38"/>
      <c r="L106" s="25"/>
      <c r="M106" s="14"/>
    </row>
    <row r="107" spans="1:13" s="13" customFormat="1" ht="13.5" x14ac:dyDescent="0.2">
      <c r="A107" s="28" t="s">
        <v>16</v>
      </c>
      <c r="B107" s="52">
        <f>D107+F107+H107+J107+L107</f>
        <v>71660</v>
      </c>
      <c r="C107" s="38"/>
      <c r="D107" s="52">
        <v>46759</v>
      </c>
      <c r="E107" s="38"/>
      <c r="F107" s="52">
        <v>24136</v>
      </c>
      <c r="G107" s="38"/>
      <c r="H107" s="52">
        <v>586</v>
      </c>
      <c r="I107" s="38"/>
      <c r="J107" s="52">
        <v>179</v>
      </c>
      <c r="K107" s="38"/>
      <c r="L107" s="52">
        <v>0</v>
      </c>
      <c r="M107" s="14">
        <v>0</v>
      </c>
    </row>
    <row r="108" spans="1:13" s="13" customFormat="1" ht="13.5" x14ac:dyDescent="0.2">
      <c r="A108" s="28"/>
      <c r="B108" s="25"/>
      <c r="C108" s="38"/>
      <c r="D108" s="40"/>
      <c r="E108" s="38"/>
      <c r="F108" s="40"/>
      <c r="G108" s="38"/>
      <c r="H108" s="40"/>
      <c r="I108" s="38"/>
      <c r="J108" s="40"/>
      <c r="K108" s="38"/>
      <c r="L108" s="40"/>
      <c r="M108" s="14"/>
    </row>
    <row r="109" spans="1:13" s="13" customFormat="1" ht="13.5" x14ac:dyDescent="0.2">
      <c r="A109" s="28" t="s">
        <v>44</v>
      </c>
      <c r="B109" s="52">
        <f>D109+F109+H109+J109+L109</f>
        <v>90464</v>
      </c>
      <c r="C109" s="38"/>
      <c r="D109" s="52">
        <v>56650</v>
      </c>
      <c r="E109" s="38"/>
      <c r="F109" s="52">
        <v>29241</v>
      </c>
      <c r="G109" s="38"/>
      <c r="H109" s="52">
        <v>2109</v>
      </c>
      <c r="I109" s="38"/>
      <c r="J109" s="52">
        <v>2464</v>
      </c>
      <c r="K109" s="38"/>
      <c r="L109" s="52">
        <v>0</v>
      </c>
      <c r="M109" s="14">
        <v>0</v>
      </c>
    </row>
    <row r="110" spans="1:13" s="13" customFormat="1" ht="13.5" x14ac:dyDescent="0.2">
      <c r="A110" s="28"/>
      <c r="B110" s="25"/>
      <c r="C110" s="38"/>
      <c r="D110" s="25"/>
      <c r="E110" s="38"/>
      <c r="F110" s="25"/>
      <c r="G110" s="38"/>
      <c r="H110" s="25"/>
      <c r="I110" s="38"/>
      <c r="J110" s="25"/>
      <c r="K110" s="38"/>
      <c r="L110" s="25"/>
      <c r="M110" s="14"/>
    </row>
    <row r="111" spans="1:13" s="13" customFormat="1" ht="13.5" x14ac:dyDescent="0.2">
      <c r="A111" s="28" t="s">
        <v>58</v>
      </c>
      <c r="B111" s="52">
        <f t="shared" ref="B111" si="8">D111+F111+H111+J111+L111</f>
        <v>2274</v>
      </c>
      <c r="C111" s="38"/>
      <c r="D111" s="52">
        <v>1500</v>
      </c>
      <c r="E111" s="38"/>
      <c r="F111" s="52">
        <v>774</v>
      </c>
      <c r="G111" s="38"/>
      <c r="H111" s="52">
        <v>0</v>
      </c>
      <c r="I111" s="38"/>
      <c r="J111" s="52">
        <v>0</v>
      </c>
      <c r="K111" s="38"/>
      <c r="L111" s="52">
        <v>0</v>
      </c>
      <c r="M111" s="14">
        <v>0</v>
      </c>
    </row>
    <row r="112" spans="1:13" s="13" customFormat="1" ht="13.5" x14ac:dyDescent="0.2">
      <c r="A112" s="28"/>
      <c r="B112" s="25"/>
      <c r="C112" s="38"/>
      <c r="D112" s="40"/>
      <c r="E112" s="38"/>
      <c r="F112" s="40"/>
      <c r="G112" s="38"/>
      <c r="H112" s="40"/>
      <c r="I112" s="38"/>
      <c r="J112" s="40"/>
      <c r="K112" s="38"/>
      <c r="L112" s="40"/>
      <c r="M112" s="14"/>
    </row>
    <row r="113" spans="1:13" s="13" customFormat="1" ht="13.5" x14ac:dyDescent="0.2">
      <c r="A113" s="28" t="s">
        <v>79</v>
      </c>
      <c r="B113" s="57">
        <f>L113+J113+D113+F113+H113</f>
        <v>4315616</v>
      </c>
      <c r="C113" s="38"/>
      <c r="D113" s="39">
        <f>D111+D109+D107+D103+D97+D95+D93+D89+D84+D78+D105+D91</f>
        <v>2471140</v>
      </c>
      <c r="E113" s="38"/>
      <c r="F113" s="39">
        <f>F111+F109+F107+F103+F97+F95+F93+F89+F84+F78+F105+F91</f>
        <v>1238731</v>
      </c>
      <c r="G113" s="38"/>
      <c r="H113" s="39">
        <f>H111+H109+H107+H103+H97+H95+H93+H89+H84+H78+H105+H91</f>
        <v>27751</v>
      </c>
      <c r="I113" s="38"/>
      <c r="J113" s="39">
        <f>J111+J109+J107+J103+J97+J95+J93+J89+J84+J78+J105+J91</f>
        <v>526942</v>
      </c>
      <c r="K113" s="38"/>
      <c r="L113" s="39">
        <f>L111+L109+L107+L103+L97+L95+L93+L89+L84+L78+L105+L91</f>
        <v>51052</v>
      </c>
      <c r="M113" s="14" t="e">
        <f>+#REF!+#REF!+#REF!</f>
        <v>#REF!</v>
      </c>
    </row>
    <row r="114" spans="1:13" s="13" customFormat="1" ht="13.5" x14ac:dyDescent="0.2">
      <c r="A114" s="27"/>
      <c r="B114" s="25"/>
      <c r="C114" s="38"/>
      <c r="D114" s="40"/>
      <c r="E114" s="40"/>
      <c r="F114" s="40"/>
      <c r="G114" s="40"/>
      <c r="H114" s="40"/>
      <c r="I114" s="40"/>
      <c r="J114" s="40"/>
      <c r="K114" s="40"/>
      <c r="L114" s="40"/>
      <c r="M114" s="17"/>
    </row>
    <row r="115" spans="1:13" s="13" customFormat="1" ht="13.5" x14ac:dyDescent="0.2">
      <c r="A115" s="27" t="s">
        <v>80</v>
      </c>
      <c r="B115" s="25"/>
      <c r="C115" s="38"/>
      <c r="D115" s="40"/>
      <c r="E115" s="38"/>
      <c r="F115" s="40"/>
      <c r="G115" s="38"/>
      <c r="H115" s="40"/>
      <c r="I115" s="38"/>
      <c r="J115" s="40"/>
      <c r="K115" s="38"/>
      <c r="L115" s="40"/>
      <c r="M115" s="14"/>
    </row>
    <row r="116" spans="1:13" s="13" customFormat="1" ht="13.5" x14ac:dyDescent="0.2">
      <c r="A116" s="28" t="s">
        <v>45</v>
      </c>
      <c r="B116" s="52">
        <f>D116+F116+H116+J116+L116</f>
        <v>270946</v>
      </c>
      <c r="C116" s="38"/>
      <c r="D116" s="52">
        <v>1500</v>
      </c>
      <c r="E116" s="38"/>
      <c r="F116" s="52">
        <v>774</v>
      </c>
      <c r="G116" s="38"/>
      <c r="H116" s="52">
        <v>0</v>
      </c>
      <c r="I116" s="38"/>
      <c r="J116" s="52">
        <v>268672</v>
      </c>
      <c r="K116" s="38"/>
      <c r="L116" s="52">
        <v>0</v>
      </c>
      <c r="M116" s="14"/>
    </row>
    <row r="117" spans="1:13" s="13" customFormat="1" ht="13.5" x14ac:dyDescent="0.2">
      <c r="A117" s="28"/>
      <c r="B117" s="25"/>
      <c r="C117" s="38"/>
      <c r="D117" s="25"/>
      <c r="E117" s="38"/>
      <c r="F117" s="25"/>
      <c r="G117" s="38"/>
      <c r="H117" s="25"/>
      <c r="I117" s="38"/>
      <c r="J117" s="25"/>
      <c r="K117" s="38"/>
      <c r="L117" s="25"/>
      <c r="M117" s="14"/>
    </row>
    <row r="118" spans="1:13" s="13" customFormat="1" ht="13.5" x14ac:dyDescent="0.2">
      <c r="A118" s="28" t="s">
        <v>15</v>
      </c>
      <c r="B118" s="52">
        <f>D118+F118+H118+J118+L118</f>
        <v>874109</v>
      </c>
      <c r="C118" s="38"/>
      <c r="D118" s="52">
        <v>448796</v>
      </c>
      <c r="E118" s="38"/>
      <c r="F118" s="52">
        <v>209154</v>
      </c>
      <c r="G118" s="38"/>
      <c r="H118" s="52">
        <v>18883</v>
      </c>
      <c r="I118" s="38"/>
      <c r="J118" s="52">
        <v>185006</v>
      </c>
      <c r="K118" s="38"/>
      <c r="L118" s="52">
        <v>12270</v>
      </c>
      <c r="M118" s="14"/>
    </row>
    <row r="119" spans="1:13" s="13" customFormat="1" ht="13.5" x14ac:dyDescent="0.2">
      <c r="A119" s="28"/>
      <c r="B119" s="25"/>
      <c r="C119" s="38"/>
      <c r="D119" s="25"/>
      <c r="E119" s="38"/>
      <c r="F119" s="25"/>
      <c r="G119" s="38"/>
      <c r="H119" s="25"/>
      <c r="I119" s="38"/>
      <c r="J119" s="25"/>
      <c r="K119" s="38"/>
      <c r="L119" s="25"/>
      <c r="M119" s="14"/>
    </row>
    <row r="120" spans="1:13" s="13" customFormat="1" ht="13.5" x14ac:dyDescent="0.2">
      <c r="A120" s="28" t="s">
        <v>47</v>
      </c>
      <c r="B120" s="52">
        <f>D120+F120+H120+J120+L120</f>
        <v>100044</v>
      </c>
      <c r="C120" s="38"/>
      <c r="D120" s="52">
        <v>56661</v>
      </c>
      <c r="E120" s="38"/>
      <c r="F120" s="52">
        <v>29247</v>
      </c>
      <c r="G120" s="38"/>
      <c r="H120" s="52">
        <v>0</v>
      </c>
      <c r="I120" s="38"/>
      <c r="J120" s="52">
        <v>14136</v>
      </c>
      <c r="K120" s="38"/>
      <c r="L120" s="52">
        <v>0</v>
      </c>
      <c r="M120" s="14"/>
    </row>
    <row r="121" spans="1:13" s="13" customFormat="1" ht="13.5" x14ac:dyDescent="0.2">
      <c r="A121" s="28"/>
      <c r="B121" s="25"/>
      <c r="C121" s="38"/>
      <c r="D121" s="25"/>
      <c r="E121" s="38"/>
      <c r="F121" s="25"/>
      <c r="G121" s="38"/>
      <c r="H121" s="25"/>
      <c r="I121" s="38"/>
      <c r="J121" s="25"/>
      <c r="K121" s="38"/>
      <c r="L121" s="25"/>
      <c r="M121" s="14"/>
    </row>
    <row r="122" spans="1:13" s="13" customFormat="1" ht="13.5" x14ac:dyDescent="0.2">
      <c r="A122" s="28" t="s">
        <v>50</v>
      </c>
      <c r="B122" s="52">
        <f t="shared" ref="B122" si="9">D122+F122+H122+J122+L122</f>
        <v>566772</v>
      </c>
      <c r="C122" s="38"/>
      <c r="D122" s="52">
        <v>331224</v>
      </c>
      <c r="E122" s="38"/>
      <c r="F122" s="52">
        <v>165919</v>
      </c>
      <c r="G122" s="38"/>
      <c r="H122" s="52">
        <v>3829</v>
      </c>
      <c r="I122" s="38"/>
      <c r="J122" s="52">
        <v>65800</v>
      </c>
      <c r="K122" s="38"/>
      <c r="L122" s="52">
        <v>0</v>
      </c>
      <c r="M122" s="14">
        <v>0</v>
      </c>
    </row>
    <row r="123" spans="1:13" s="13" customFormat="1" ht="13.5" x14ac:dyDescent="0.2">
      <c r="A123" s="28"/>
      <c r="B123" s="25"/>
      <c r="C123" s="38"/>
      <c r="D123" s="40"/>
      <c r="E123" s="38"/>
      <c r="F123" s="40"/>
      <c r="G123" s="38"/>
      <c r="H123" s="40"/>
      <c r="I123" s="38"/>
      <c r="J123" s="40"/>
      <c r="K123" s="38"/>
      <c r="L123" s="40"/>
      <c r="M123" s="14"/>
    </row>
    <row r="124" spans="1:13" s="13" customFormat="1" ht="13.5" x14ac:dyDescent="0.2">
      <c r="A124" s="28" t="s">
        <v>49</v>
      </c>
      <c r="B124" s="52">
        <f>D124+F124+H124+J124+L124</f>
        <v>548324</v>
      </c>
      <c r="C124" s="38"/>
      <c r="D124" s="52">
        <v>339170</v>
      </c>
      <c r="E124" s="38"/>
      <c r="F124" s="52">
        <v>164908</v>
      </c>
      <c r="G124" s="38"/>
      <c r="H124" s="52">
        <v>1959</v>
      </c>
      <c r="I124" s="38"/>
      <c r="J124" s="52">
        <v>42287</v>
      </c>
      <c r="K124" s="38"/>
      <c r="L124" s="52">
        <v>0</v>
      </c>
      <c r="M124" s="14">
        <v>0</v>
      </c>
    </row>
    <row r="125" spans="1:13" s="13" customFormat="1" ht="13.5" x14ac:dyDescent="0.2">
      <c r="A125" s="28"/>
      <c r="B125" s="25"/>
      <c r="C125" s="38"/>
      <c r="D125" s="25"/>
      <c r="E125" s="38"/>
      <c r="F125" s="25"/>
      <c r="G125" s="38"/>
      <c r="H125" s="25"/>
      <c r="I125" s="38"/>
      <c r="J125" s="25"/>
      <c r="K125" s="38"/>
      <c r="L125" s="25"/>
      <c r="M125" s="14"/>
    </row>
    <row r="126" spans="1:13" s="13" customFormat="1" ht="13.5" x14ac:dyDescent="0.2">
      <c r="A126" s="28" t="s">
        <v>118</v>
      </c>
      <c r="B126" s="52">
        <f>D126+F126+H126+J126+L126</f>
        <v>10490</v>
      </c>
      <c r="C126" s="38"/>
      <c r="D126" s="52">
        <v>6884</v>
      </c>
      <c r="E126" s="38"/>
      <c r="F126" s="52">
        <v>3553</v>
      </c>
      <c r="G126" s="38"/>
      <c r="H126" s="52">
        <v>0</v>
      </c>
      <c r="I126" s="38"/>
      <c r="J126" s="52">
        <v>53</v>
      </c>
      <c r="K126" s="38"/>
      <c r="L126" s="52">
        <v>0</v>
      </c>
      <c r="M126" s="14"/>
    </row>
    <row r="127" spans="1:13" s="13" customFormat="1" ht="13.5" x14ac:dyDescent="0.2">
      <c r="A127" s="28"/>
      <c r="B127" s="25"/>
      <c r="C127" s="38"/>
      <c r="D127" s="25"/>
      <c r="E127" s="38"/>
      <c r="F127" s="25"/>
      <c r="G127" s="38"/>
      <c r="H127" s="25"/>
      <c r="I127" s="38"/>
      <c r="J127" s="25"/>
      <c r="K127" s="38"/>
      <c r="L127" s="25"/>
      <c r="M127" s="14"/>
    </row>
    <row r="128" spans="1:13" s="13" customFormat="1" ht="13.5" x14ac:dyDescent="0.2">
      <c r="A128" s="28" t="s">
        <v>119</v>
      </c>
      <c r="B128" s="52">
        <f>D128+F128+H128+J128+L128</f>
        <v>57061</v>
      </c>
      <c r="C128" s="38"/>
      <c r="D128" s="52">
        <v>38746</v>
      </c>
      <c r="E128" s="38"/>
      <c r="F128" s="52">
        <v>16078</v>
      </c>
      <c r="G128" s="38"/>
      <c r="H128" s="52">
        <v>0</v>
      </c>
      <c r="I128" s="38"/>
      <c r="J128" s="52">
        <v>2237</v>
      </c>
      <c r="K128" s="38"/>
      <c r="L128" s="52">
        <v>0</v>
      </c>
      <c r="M128" s="14"/>
    </row>
    <row r="129" spans="1:13" s="13" customFormat="1" ht="13.5" x14ac:dyDescent="0.2">
      <c r="A129" s="28"/>
      <c r="B129" s="25"/>
      <c r="C129" s="38"/>
      <c r="D129" s="25"/>
      <c r="E129" s="38"/>
      <c r="F129" s="25"/>
      <c r="G129" s="38"/>
      <c r="H129" s="25"/>
      <c r="I129" s="38"/>
      <c r="J129" s="25"/>
      <c r="K129" s="38"/>
      <c r="L129" s="25"/>
      <c r="M129" s="14"/>
    </row>
    <row r="130" spans="1:13" s="13" customFormat="1" ht="13.5" x14ac:dyDescent="0.2">
      <c r="A130" s="28" t="s">
        <v>48</v>
      </c>
      <c r="B130" s="52">
        <f>D130+F130+H130+J130+L130</f>
        <v>201677</v>
      </c>
      <c r="C130" s="38"/>
      <c r="D130" s="52">
        <v>121161</v>
      </c>
      <c r="E130" s="38"/>
      <c r="F130" s="52">
        <v>60489</v>
      </c>
      <c r="G130" s="38"/>
      <c r="H130" s="52">
        <v>551</v>
      </c>
      <c r="I130" s="38"/>
      <c r="J130" s="52">
        <v>16005</v>
      </c>
      <c r="K130" s="38"/>
      <c r="L130" s="52">
        <v>3471</v>
      </c>
      <c r="M130" s="14">
        <v>0</v>
      </c>
    </row>
    <row r="131" spans="1:13" s="13" customFormat="1" ht="13.5" x14ac:dyDescent="0.2">
      <c r="A131" s="28"/>
      <c r="B131" s="25"/>
      <c r="C131" s="38"/>
      <c r="D131" s="25"/>
      <c r="E131" s="38"/>
      <c r="F131" s="25"/>
      <c r="G131" s="38"/>
      <c r="H131" s="25"/>
      <c r="I131" s="38"/>
      <c r="J131" s="25"/>
      <c r="K131" s="38"/>
      <c r="L131" s="25"/>
      <c r="M131" s="14"/>
    </row>
    <row r="132" spans="1:13" s="13" customFormat="1" ht="13.5" x14ac:dyDescent="0.2">
      <c r="A132" s="28" t="s">
        <v>60</v>
      </c>
      <c r="B132" s="52">
        <f>D132+F132+H132+J132+L132</f>
        <v>277028</v>
      </c>
      <c r="C132" s="38"/>
      <c r="D132" s="52">
        <v>48777</v>
      </c>
      <c r="E132" s="38"/>
      <c r="F132" s="52">
        <v>23194</v>
      </c>
      <c r="G132" s="38"/>
      <c r="H132" s="52">
        <v>5165</v>
      </c>
      <c r="I132" s="38"/>
      <c r="J132" s="52">
        <v>184280</v>
      </c>
      <c r="K132" s="38"/>
      <c r="L132" s="52">
        <v>15612</v>
      </c>
      <c r="M132" s="14"/>
    </row>
    <row r="133" spans="1:13" s="13" customFormat="1" ht="13.5" x14ac:dyDescent="0.2">
      <c r="A133" s="28"/>
      <c r="B133" s="25"/>
      <c r="C133" s="38"/>
      <c r="D133" s="25"/>
      <c r="E133" s="38"/>
      <c r="F133" s="25"/>
      <c r="G133" s="38"/>
      <c r="H133" s="25"/>
      <c r="I133" s="38"/>
      <c r="J133" s="25"/>
      <c r="K133" s="38"/>
      <c r="L133" s="25"/>
      <c r="M133" s="14"/>
    </row>
    <row r="134" spans="1:13" s="13" customFormat="1" ht="13.5" x14ac:dyDescent="0.2">
      <c r="A134" s="28" t="s">
        <v>117</v>
      </c>
      <c r="B134" s="52">
        <f>D134+F134+H134+J134+L134</f>
        <v>3782</v>
      </c>
      <c r="C134" s="38"/>
      <c r="D134" s="52">
        <v>960</v>
      </c>
      <c r="E134" s="38"/>
      <c r="F134" s="52">
        <v>0</v>
      </c>
      <c r="G134" s="38"/>
      <c r="H134" s="52">
        <v>0</v>
      </c>
      <c r="I134" s="38"/>
      <c r="J134" s="52">
        <v>2822</v>
      </c>
      <c r="K134" s="38"/>
      <c r="L134" s="52">
        <v>0</v>
      </c>
      <c r="M134" s="14"/>
    </row>
    <row r="135" spans="1:13" s="13" customFormat="1" ht="13.5" x14ac:dyDescent="0.2">
      <c r="A135" s="28"/>
      <c r="B135" s="25"/>
      <c r="C135" s="37"/>
      <c r="D135" s="25"/>
      <c r="E135" s="37"/>
      <c r="F135" s="25"/>
      <c r="G135" s="37"/>
      <c r="H135" s="25"/>
      <c r="I135" s="37"/>
      <c r="J135" s="25"/>
      <c r="K135" s="37"/>
      <c r="L135" s="25"/>
      <c r="M135" s="14"/>
    </row>
    <row r="136" spans="1:13" s="13" customFormat="1" ht="13.5" x14ac:dyDescent="0.2">
      <c r="A136" s="28" t="s">
        <v>81</v>
      </c>
      <c r="B136" s="52">
        <f>L136+J136+D136+F136+H136</f>
        <v>2910233</v>
      </c>
      <c r="C136" s="38"/>
      <c r="D136" s="52">
        <f>D116+D118+D120+D122+D124+D126+D128+D130+D132+D134</f>
        <v>1393879</v>
      </c>
      <c r="E136" s="38"/>
      <c r="F136" s="52">
        <f>F116+F118+F120+F122+F124+F126+F128+F130+F132+F134</f>
        <v>673316</v>
      </c>
      <c r="G136" s="38"/>
      <c r="H136" s="52">
        <f>H116+H118+H120+H122+H124+H126+H128+H130+H132+H134</f>
        <v>30387</v>
      </c>
      <c r="I136" s="38"/>
      <c r="J136" s="52">
        <f>J116+J118+J120+J122+J124+J126+J128+J130+J132+J134</f>
        <v>781298</v>
      </c>
      <c r="K136" s="38"/>
      <c r="L136" s="52">
        <f>L116+L118+L120+L122+L124+L126+L128+L130+L132+L134</f>
        <v>31353</v>
      </c>
      <c r="M136" s="14">
        <f>SUM(M130:M135)</f>
        <v>0</v>
      </c>
    </row>
    <row r="137" spans="1:13" s="13" customFormat="1" ht="13.5" x14ac:dyDescent="0.2">
      <c r="A137" s="27"/>
      <c r="B137" s="25"/>
      <c r="C137" s="38"/>
      <c r="D137" s="40"/>
      <c r="E137" s="38"/>
      <c r="F137" s="40"/>
      <c r="G137" s="38"/>
      <c r="H137" s="40"/>
      <c r="I137" s="38"/>
      <c r="J137" s="40"/>
      <c r="K137" s="38"/>
      <c r="L137" s="40"/>
      <c r="M137" s="14"/>
    </row>
    <row r="138" spans="1:13" s="13" customFormat="1" ht="13.5" x14ac:dyDescent="0.2">
      <c r="A138" s="27" t="s">
        <v>10</v>
      </c>
      <c r="B138" s="25"/>
      <c r="C138" s="38"/>
      <c r="D138" s="40"/>
      <c r="E138" s="38"/>
      <c r="F138" s="40"/>
      <c r="G138" s="38"/>
      <c r="H138" s="40"/>
      <c r="I138" s="38"/>
      <c r="J138" s="40"/>
      <c r="K138" s="38"/>
      <c r="L138" s="40"/>
      <c r="M138" s="14"/>
    </row>
    <row r="139" spans="1:13" s="13" customFormat="1" ht="13.5" x14ac:dyDescent="0.2">
      <c r="A139" s="28" t="s">
        <v>29</v>
      </c>
      <c r="B139" s="25">
        <f t="shared" ref="B139:B145" si="10">D139+F139+H139+J139+L139</f>
        <v>697272</v>
      </c>
      <c r="C139" s="38"/>
      <c r="D139" s="40">
        <v>343949</v>
      </c>
      <c r="E139" s="38"/>
      <c r="F139" s="40">
        <v>176153</v>
      </c>
      <c r="G139" s="38"/>
      <c r="H139" s="40">
        <v>36054</v>
      </c>
      <c r="I139" s="38"/>
      <c r="J139" s="40">
        <v>129879</v>
      </c>
      <c r="K139" s="38"/>
      <c r="L139" s="40">
        <v>11237</v>
      </c>
      <c r="M139" s="14">
        <v>0</v>
      </c>
    </row>
    <row r="140" spans="1:13" s="13" customFormat="1" ht="13.5" x14ac:dyDescent="0.2">
      <c r="A140" s="28" t="s">
        <v>45</v>
      </c>
      <c r="B140" s="25">
        <f t="shared" si="10"/>
        <v>1443310</v>
      </c>
      <c r="C140" s="38"/>
      <c r="D140" s="25">
        <v>509058</v>
      </c>
      <c r="E140" s="38"/>
      <c r="F140" s="25">
        <v>320488</v>
      </c>
      <c r="G140" s="38"/>
      <c r="H140" s="25">
        <v>1060</v>
      </c>
      <c r="I140" s="38"/>
      <c r="J140" s="25">
        <v>599690</v>
      </c>
      <c r="K140" s="38"/>
      <c r="L140" s="25">
        <v>13014</v>
      </c>
      <c r="M140" s="14">
        <v>0</v>
      </c>
    </row>
    <row r="141" spans="1:13" s="13" customFormat="1" ht="13.5" x14ac:dyDescent="0.2">
      <c r="A141" s="28" t="s">
        <v>51</v>
      </c>
      <c r="B141" s="25">
        <f t="shared" si="10"/>
        <v>86111</v>
      </c>
      <c r="C141" s="38"/>
      <c r="D141" s="40">
        <v>52842</v>
      </c>
      <c r="E141" s="38"/>
      <c r="F141" s="40">
        <v>25385</v>
      </c>
      <c r="G141" s="38"/>
      <c r="H141" s="40">
        <v>0</v>
      </c>
      <c r="I141" s="38"/>
      <c r="J141" s="40">
        <v>7884</v>
      </c>
      <c r="K141" s="38"/>
      <c r="L141" s="40">
        <v>0</v>
      </c>
      <c r="M141" s="14"/>
    </row>
    <row r="142" spans="1:13" s="13" customFormat="1" ht="13.5" x14ac:dyDescent="0.2">
      <c r="A142" s="28" t="s">
        <v>82</v>
      </c>
      <c r="B142" s="25">
        <f t="shared" si="10"/>
        <v>303102</v>
      </c>
      <c r="C142" s="38"/>
      <c r="D142" s="40">
        <v>169578</v>
      </c>
      <c r="E142" s="38"/>
      <c r="F142" s="40">
        <v>87532</v>
      </c>
      <c r="G142" s="38"/>
      <c r="H142" s="40">
        <v>2409</v>
      </c>
      <c r="I142" s="38"/>
      <c r="J142" s="40">
        <v>26278</v>
      </c>
      <c r="K142" s="38"/>
      <c r="L142" s="40">
        <v>17305</v>
      </c>
      <c r="M142" s="14">
        <v>0</v>
      </c>
    </row>
    <row r="143" spans="1:13" s="13" customFormat="1" ht="13.5" x14ac:dyDescent="0.2">
      <c r="A143" s="25" t="s">
        <v>83</v>
      </c>
      <c r="B143" s="25">
        <f t="shared" si="10"/>
        <v>86534</v>
      </c>
      <c r="C143" s="40"/>
      <c r="D143" s="40">
        <v>52212</v>
      </c>
      <c r="E143" s="40"/>
      <c r="F143" s="40">
        <v>21185</v>
      </c>
      <c r="G143" s="40"/>
      <c r="H143" s="40">
        <v>0</v>
      </c>
      <c r="I143" s="40"/>
      <c r="J143" s="40">
        <v>13137</v>
      </c>
      <c r="K143" s="40"/>
      <c r="L143" s="40">
        <v>0</v>
      </c>
      <c r="M143" s="17"/>
    </row>
    <row r="144" spans="1:13" s="13" customFormat="1" ht="13.5" x14ac:dyDescent="0.2">
      <c r="A144" s="28" t="s">
        <v>13</v>
      </c>
      <c r="B144" s="25">
        <f t="shared" si="10"/>
        <v>780213</v>
      </c>
      <c r="C144" s="38"/>
      <c r="D144" s="25">
        <v>459143</v>
      </c>
      <c r="E144" s="38"/>
      <c r="F144" s="25">
        <v>235464</v>
      </c>
      <c r="G144" s="38"/>
      <c r="H144" s="25">
        <v>25327</v>
      </c>
      <c r="I144" s="38"/>
      <c r="J144" s="25">
        <v>55655</v>
      </c>
      <c r="K144" s="38"/>
      <c r="L144" s="25">
        <v>4624</v>
      </c>
      <c r="M144" s="14">
        <v>0</v>
      </c>
    </row>
    <row r="145" spans="1:13" s="13" customFormat="1" ht="13.5" x14ac:dyDescent="0.2">
      <c r="A145" s="25" t="s">
        <v>54</v>
      </c>
      <c r="B145" s="25">
        <f t="shared" si="10"/>
        <v>94829</v>
      </c>
      <c r="C145" s="25"/>
      <c r="D145" s="25">
        <v>62545</v>
      </c>
      <c r="E145" s="25"/>
      <c r="F145" s="25">
        <v>32284</v>
      </c>
      <c r="G145" s="25"/>
      <c r="H145" s="25">
        <v>0</v>
      </c>
      <c r="I145" s="25"/>
      <c r="J145" s="25">
        <v>0</v>
      </c>
      <c r="K145" s="25"/>
      <c r="L145" s="25">
        <v>0</v>
      </c>
      <c r="M145" s="18"/>
    </row>
    <row r="146" spans="1:13" s="13" customFormat="1" ht="13.5" x14ac:dyDescent="0.2">
      <c r="A146" s="28" t="s">
        <v>84</v>
      </c>
      <c r="B146" s="25">
        <f t="shared" ref="B146" si="11">D146+F146+H146+J146+L146</f>
        <v>293021</v>
      </c>
      <c r="C146" s="38"/>
      <c r="D146" s="40">
        <v>190947</v>
      </c>
      <c r="E146" s="38"/>
      <c r="F146" s="40">
        <v>98562</v>
      </c>
      <c r="G146" s="38"/>
      <c r="H146" s="40">
        <v>1290</v>
      </c>
      <c r="I146" s="38"/>
      <c r="J146" s="40">
        <v>2222</v>
      </c>
      <c r="K146" s="38"/>
      <c r="L146" s="40">
        <v>0</v>
      </c>
      <c r="M146" s="14">
        <v>0</v>
      </c>
    </row>
    <row r="147" spans="1:13" s="13" customFormat="1" ht="13.5" x14ac:dyDescent="0.2">
      <c r="A147" s="25" t="s">
        <v>55</v>
      </c>
      <c r="B147" s="25">
        <f>D147+F147+H147+J147+L147</f>
        <v>1346095</v>
      </c>
      <c r="C147" s="40"/>
      <c r="D147" s="40">
        <v>168431</v>
      </c>
      <c r="E147" s="40"/>
      <c r="F147" s="40">
        <v>80746</v>
      </c>
      <c r="G147" s="40"/>
      <c r="H147" s="40">
        <v>21947</v>
      </c>
      <c r="I147" s="40"/>
      <c r="J147" s="40">
        <v>888302</v>
      </c>
      <c r="K147" s="40"/>
      <c r="L147" s="40">
        <v>186669</v>
      </c>
      <c r="M147" s="17"/>
    </row>
    <row r="148" spans="1:13" s="13" customFormat="1" ht="13.5" x14ac:dyDescent="0.2">
      <c r="A148" s="25" t="s">
        <v>57</v>
      </c>
      <c r="B148" s="25">
        <f t="shared" ref="B148:B154" si="12">D148+F148+H148+J148+L148</f>
        <v>71844</v>
      </c>
      <c r="C148" s="40"/>
      <c r="D148" s="40">
        <v>45450</v>
      </c>
      <c r="E148" s="40"/>
      <c r="F148" s="40">
        <v>23460</v>
      </c>
      <c r="G148" s="40"/>
      <c r="H148" s="40">
        <v>2782</v>
      </c>
      <c r="I148" s="40"/>
      <c r="J148" s="40">
        <v>152</v>
      </c>
      <c r="K148" s="40"/>
      <c r="L148" s="40">
        <v>0</v>
      </c>
      <c r="M148" s="17"/>
    </row>
    <row r="149" spans="1:13" s="13" customFormat="1" ht="13.5" x14ac:dyDescent="0.2">
      <c r="A149" s="28" t="s">
        <v>53</v>
      </c>
      <c r="B149" s="25">
        <f t="shared" si="12"/>
        <v>296947</v>
      </c>
      <c r="C149" s="38"/>
      <c r="D149" s="25">
        <v>95521</v>
      </c>
      <c r="E149" s="38"/>
      <c r="F149" s="25">
        <v>40849</v>
      </c>
      <c r="G149" s="38"/>
      <c r="H149" s="25">
        <v>1119</v>
      </c>
      <c r="I149" s="38"/>
      <c r="J149" s="25">
        <v>156674</v>
      </c>
      <c r="K149" s="38"/>
      <c r="L149" s="25">
        <v>2784</v>
      </c>
      <c r="M149" s="14"/>
    </row>
    <row r="150" spans="1:13" s="13" customFormat="1" ht="13.5" x14ac:dyDescent="0.2">
      <c r="A150" s="28" t="s">
        <v>14</v>
      </c>
      <c r="B150" s="25">
        <f t="shared" si="12"/>
        <v>228364</v>
      </c>
      <c r="C150" s="38"/>
      <c r="D150" s="25">
        <v>131873</v>
      </c>
      <c r="E150" s="38"/>
      <c r="F150" s="25">
        <v>68069</v>
      </c>
      <c r="G150" s="38"/>
      <c r="H150" s="25">
        <v>404</v>
      </c>
      <c r="I150" s="38"/>
      <c r="J150" s="25">
        <v>28018</v>
      </c>
      <c r="K150" s="38"/>
      <c r="L150" s="25">
        <v>0</v>
      </c>
      <c r="M150" s="14">
        <v>0</v>
      </c>
    </row>
    <row r="151" spans="1:13" s="13" customFormat="1" ht="13.5" x14ac:dyDescent="0.2">
      <c r="A151" s="28" t="s">
        <v>108</v>
      </c>
      <c r="B151" s="25">
        <f t="shared" si="12"/>
        <v>71304</v>
      </c>
      <c r="C151" s="38"/>
      <c r="D151" s="25">
        <v>0</v>
      </c>
      <c r="E151" s="38"/>
      <c r="F151" s="25">
        <v>0</v>
      </c>
      <c r="G151" s="38"/>
      <c r="H151" s="25">
        <v>0</v>
      </c>
      <c r="I151" s="38"/>
      <c r="J151" s="25">
        <v>71304</v>
      </c>
      <c r="K151" s="38"/>
      <c r="L151" s="25">
        <v>0</v>
      </c>
      <c r="M151" s="14"/>
    </row>
    <row r="152" spans="1:13" s="13" customFormat="1" ht="13.5" x14ac:dyDescent="0.2">
      <c r="A152" s="28" t="s">
        <v>52</v>
      </c>
      <c r="B152" s="25">
        <f t="shared" si="12"/>
        <v>359</v>
      </c>
      <c r="C152" s="38"/>
      <c r="D152" s="25">
        <v>0</v>
      </c>
      <c r="E152" s="38"/>
      <c r="F152" s="25">
        <v>0</v>
      </c>
      <c r="G152" s="38"/>
      <c r="H152" s="25">
        <v>0</v>
      </c>
      <c r="I152" s="38"/>
      <c r="J152" s="25">
        <v>359</v>
      </c>
      <c r="K152" s="38"/>
      <c r="L152" s="25">
        <v>0</v>
      </c>
      <c r="M152" s="14"/>
    </row>
    <row r="153" spans="1:13" s="13" customFormat="1" ht="13.5" x14ac:dyDescent="0.2">
      <c r="A153" s="28" t="s">
        <v>109</v>
      </c>
      <c r="B153" s="25">
        <f t="shared" ref="B153" si="13">D153+F153+H153+J153+L153</f>
        <v>268301</v>
      </c>
      <c r="C153" s="38"/>
      <c r="D153" s="25">
        <v>153000</v>
      </c>
      <c r="E153" s="38"/>
      <c r="F153" s="25">
        <v>78975</v>
      </c>
      <c r="G153" s="38"/>
      <c r="H153" s="25">
        <v>3401</v>
      </c>
      <c r="I153" s="38"/>
      <c r="J153" s="25">
        <v>31545</v>
      </c>
      <c r="K153" s="38"/>
      <c r="L153" s="25">
        <v>1380</v>
      </c>
      <c r="M153" s="14"/>
    </row>
    <row r="154" spans="1:13" s="13" customFormat="1" ht="13.5" x14ac:dyDescent="0.2">
      <c r="A154" s="25" t="s">
        <v>56</v>
      </c>
      <c r="B154" s="25">
        <f t="shared" si="12"/>
        <v>619773</v>
      </c>
      <c r="C154" s="25"/>
      <c r="D154" s="25">
        <v>376978</v>
      </c>
      <c r="E154" s="25"/>
      <c r="F154" s="25">
        <v>190512</v>
      </c>
      <c r="G154" s="25"/>
      <c r="H154" s="25">
        <v>1923</v>
      </c>
      <c r="I154" s="25"/>
      <c r="J154" s="25">
        <v>35524</v>
      </c>
      <c r="K154" s="25"/>
      <c r="L154" s="25">
        <v>14836</v>
      </c>
      <c r="M154" s="18"/>
    </row>
    <row r="155" spans="1:13" s="13" customFormat="1" ht="13.5" x14ac:dyDescent="0.2">
      <c r="A155" s="28" t="s">
        <v>85</v>
      </c>
      <c r="B155" s="39">
        <f>SUM(L155+J155+H155+F155+D155)</f>
        <v>6687379</v>
      </c>
      <c r="C155" s="38"/>
      <c r="D155" s="39">
        <f>SUM(D139:D154)</f>
        <v>2811527</v>
      </c>
      <c r="E155" s="38"/>
      <c r="F155" s="39">
        <f>SUM(F139:F154)</f>
        <v>1479664</v>
      </c>
      <c r="G155" s="38"/>
      <c r="H155" s="39">
        <f>SUM(H139:H154)</f>
        <v>97716</v>
      </c>
      <c r="I155" s="38"/>
      <c r="J155" s="39">
        <f>SUM(J139:J154)</f>
        <v>2046623</v>
      </c>
      <c r="K155" s="38"/>
      <c r="L155" s="39">
        <f>SUM(L139:L154)</f>
        <v>251849</v>
      </c>
      <c r="M155" s="14">
        <f>SUM(M141:M154)</f>
        <v>0</v>
      </c>
    </row>
    <row r="156" spans="1:13" s="13" customFormat="1" ht="13.5" x14ac:dyDescent="0.2">
      <c r="A156" s="28"/>
      <c r="B156" s="25"/>
      <c r="C156" s="38"/>
      <c r="D156" s="58"/>
      <c r="E156" s="37"/>
      <c r="F156" s="58"/>
      <c r="G156" s="37"/>
      <c r="H156" s="58"/>
      <c r="I156" s="37"/>
      <c r="J156" s="58"/>
      <c r="K156" s="37"/>
      <c r="L156" s="58"/>
      <c r="M156" s="14"/>
    </row>
    <row r="157" spans="1:13" s="13" customFormat="1" ht="13.5" x14ac:dyDescent="0.2">
      <c r="A157" s="27" t="s">
        <v>86</v>
      </c>
      <c r="B157" s="25"/>
      <c r="C157" s="38"/>
      <c r="D157" s="40"/>
      <c r="E157" s="38"/>
      <c r="F157" s="40"/>
      <c r="G157" s="38"/>
      <c r="H157" s="40"/>
      <c r="I157" s="38"/>
      <c r="J157" s="40"/>
      <c r="K157" s="38"/>
      <c r="L157" s="40"/>
      <c r="M157" s="14"/>
    </row>
    <row r="158" spans="1:13" s="13" customFormat="1" ht="13.5" x14ac:dyDescent="0.2">
      <c r="A158" s="28" t="s">
        <v>87</v>
      </c>
      <c r="B158" s="25">
        <f>D158+F158+H158+J158+L158</f>
        <v>251740</v>
      </c>
      <c r="C158" s="38"/>
      <c r="D158" s="25">
        <v>147262</v>
      </c>
      <c r="E158" s="38"/>
      <c r="F158" s="25">
        <v>73406</v>
      </c>
      <c r="G158" s="38"/>
      <c r="H158" s="25">
        <v>396</v>
      </c>
      <c r="I158" s="38"/>
      <c r="J158" s="25">
        <v>29706</v>
      </c>
      <c r="K158" s="38"/>
      <c r="L158" s="25">
        <v>970</v>
      </c>
      <c r="M158" s="14">
        <v>0</v>
      </c>
    </row>
    <row r="159" spans="1:13" s="13" customFormat="1" ht="13.5" x14ac:dyDescent="0.2">
      <c r="A159" s="28" t="s">
        <v>88</v>
      </c>
      <c r="B159" s="25">
        <f t="shared" ref="B159:B163" si="14">D159+F159+H159+J159+L159</f>
        <v>1920074</v>
      </c>
      <c r="C159" s="38"/>
      <c r="D159" s="25">
        <v>492769</v>
      </c>
      <c r="E159" s="38"/>
      <c r="F159" s="25">
        <v>254975</v>
      </c>
      <c r="G159" s="38"/>
      <c r="H159" s="25">
        <v>0</v>
      </c>
      <c r="I159" s="38"/>
      <c r="J159" s="25">
        <v>1161976</v>
      </c>
      <c r="K159" s="38"/>
      <c r="L159" s="25">
        <v>10354</v>
      </c>
      <c r="M159" s="14">
        <v>0</v>
      </c>
    </row>
    <row r="160" spans="1:13" s="13" customFormat="1" ht="13.5" x14ac:dyDescent="0.2">
      <c r="A160" s="28" t="s">
        <v>120</v>
      </c>
      <c r="B160" s="25">
        <f t="shared" si="14"/>
        <v>417040</v>
      </c>
      <c r="C160" s="38"/>
      <c r="D160" s="25">
        <v>0</v>
      </c>
      <c r="E160" s="38"/>
      <c r="F160" s="25">
        <v>0</v>
      </c>
      <c r="G160" s="38"/>
      <c r="H160" s="25">
        <v>0</v>
      </c>
      <c r="I160" s="38"/>
      <c r="J160" s="25">
        <v>417040</v>
      </c>
      <c r="K160" s="38"/>
      <c r="L160" s="25">
        <v>0</v>
      </c>
      <c r="M160" s="14"/>
    </row>
    <row r="161" spans="1:13" s="13" customFormat="1" ht="13.5" x14ac:dyDescent="0.2">
      <c r="A161" s="28" t="s">
        <v>12</v>
      </c>
      <c r="B161" s="25">
        <f t="shared" si="14"/>
        <v>350831</v>
      </c>
      <c r="C161" s="38"/>
      <c r="D161" s="40">
        <v>144430</v>
      </c>
      <c r="E161" s="38"/>
      <c r="F161" s="40">
        <v>65354</v>
      </c>
      <c r="G161" s="38"/>
      <c r="H161" s="40">
        <v>0</v>
      </c>
      <c r="I161" s="38"/>
      <c r="J161" s="40">
        <v>136398</v>
      </c>
      <c r="K161" s="38"/>
      <c r="L161" s="40">
        <v>4649</v>
      </c>
      <c r="M161" s="14">
        <v>0</v>
      </c>
    </row>
    <row r="162" spans="1:13" s="13" customFormat="1" ht="13.5" x14ac:dyDescent="0.2">
      <c r="A162" s="28" t="s">
        <v>89</v>
      </c>
      <c r="B162" s="25">
        <f t="shared" si="14"/>
        <v>1016970</v>
      </c>
      <c r="C162" s="38"/>
      <c r="D162" s="25">
        <v>179671</v>
      </c>
      <c r="E162" s="38"/>
      <c r="F162" s="25">
        <v>92742</v>
      </c>
      <c r="G162" s="38"/>
      <c r="H162" s="25">
        <v>0</v>
      </c>
      <c r="I162" s="38"/>
      <c r="J162" s="25">
        <v>744557</v>
      </c>
      <c r="K162" s="38"/>
      <c r="L162" s="25">
        <v>0</v>
      </c>
      <c r="M162" s="14">
        <v>0</v>
      </c>
    </row>
    <row r="163" spans="1:13" s="13" customFormat="1" ht="13.5" x14ac:dyDescent="0.2">
      <c r="A163" s="28" t="s">
        <v>90</v>
      </c>
      <c r="B163" s="25">
        <f t="shared" si="14"/>
        <v>387345</v>
      </c>
      <c r="C163" s="37"/>
      <c r="D163" s="25">
        <v>0</v>
      </c>
      <c r="E163" s="37"/>
      <c r="F163" s="25">
        <v>0</v>
      </c>
      <c r="G163" s="37"/>
      <c r="H163" s="25">
        <v>0</v>
      </c>
      <c r="I163" s="37"/>
      <c r="J163" s="25">
        <v>325365</v>
      </c>
      <c r="K163" s="37"/>
      <c r="L163" s="25">
        <v>61980</v>
      </c>
      <c r="M163" s="15" t="s">
        <v>4</v>
      </c>
    </row>
    <row r="164" spans="1:13" s="13" customFormat="1" ht="13.5" x14ac:dyDescent="0.2">
      <c r="A164" s="28" t="s">
        <v>91</v>
      </c>
      <c r="B164" s="39">
        <f>SUM(B158:B163)</f>
        <v>4344000</v>
      </c>
      <c r="C164" s="38"/>
      <c r="D164" s="39">
        <f>SUM(D158:D163)</f>
        <v>964132</v>
      </c>
      <c r="E164" s="38"/>
      <c r="F164" s="39">
        <f>SUM(F158:F163)</f>
        <v>486477</v>
      </c>
      <c r="G164" s="37"/>
      <c r="H164" s="39">
        <f>SUM(H158:H163)</f>
        <v>396</v>
      </c>
      <c r="I164" s="37"/>
      <c r="J164" s="39">
        <f>SUM(J158:J163)</f>
        <v>2815042</v>
      </c>
      <c r="K164" s="38"/>
      <c r="L164" s="39">
        <f>SUM(L158:L163)</f>
        <v>77953</v>
      </c>
      <c r="M164" s="16">
        <f>SUM(M158:M163)</f>
        <v>0</v>
      </c>
    </row>
    <row r="165" spans="1:13" s="9" customFormat="1" ht="13.5" x14ac:dyDescent="0.25">
      <c r="A165" s="29"/>
      <c r="B165" s="20"/>
      <c r="C165" s="20"/>
      <c r="D165" s="19"/>
      <c r="E165" s="20"/>
      <c r="F165" s="19"/>
      <c r="G165" s="20"/>
      <c r="H165" s="19"/>
      <c r="I165" s="20"/>
      <c r="J165" s="19"/>
      <c r="K165" s="20"/>
      <c r="L165" s="19"/>
      <c r="M165" s="10"/>
    </row>
    <row r="166" spans="1:13" s="13" customFormat="1" ht="13.5" x14ac:dyDescent="0.2">
      <c r="A166" s="27" t="s">
        <v>92</v>
      </c>
      <c r="B166" s="52">
        <f>SUM(D166:L166)</f>
        <v>1474830</v>
      </c>
      <c r="C166" s="38"/>
      <c r="D166" s="25">
        <v>0</v>
      </c>
      <c r="E166" s="38"/>
      <c r="F166" s="25">
        <v>0</v>
      </c>
      <c r="G166" s="37"/>
      <c r="H166" s="25">
        <v>0</v>
      </c>
      <c r="I166" s="37"/>
      <c r="J166" s="25">
        <v>1474830</v>
      </c>
      <c r="K166" s="38"/>
      <c r="L166" s="25">
        <v>0</v>
      </c>
      <c r="M166" s="16"/>
    </row>
    <row r="167" spans="1:13" s="13" customFormat="1" ht="13.5" x14ac:dyDescent="0.2">
      <c r="A167" s="28"/>
      <c r="B167" s="25"/>
      <c r="C167" s="38"/>
      <c r="D167" s="39"/>
      <c r="E167" s="38"/>
      <c r="F167" s="39"/>
      <c r="G167" s="37"/>
      <c r="H167" s="39"/>
      <c r="I167" s="37"/>
      <c r="J167" s="39"/>
      <c r="K167" s="38"/>
      <c r="L167" s="39"/>
      <c r="M167" s="16"/>
    </row>
    <row r="168" spans="1:13" s="13" customFormat="1" ht="13.5" x14ac:dyDescent="0.2">
      <c r="A168" s="28" t="s">
        <v>94</v>
      </c>
      <c r="B168" s="39">
        <f>SUM(L168+J168+H168+F168+D168)</f>
        <v>48470170</v>
      </c>
      <c r="C168" s="25"/>
      <c r="D168" s="39">
        <f>D166+D164+D155+D136+D113+D53+D75</f>
        <v>17924432</v>
      </c>
      <c r="E168" s="25"/>
      <c r="F168" s="39">
        <f>F166+F164+F155+F136+F113+F53+F75</f>
        <v>9141149</v>
      </c>
      <c r="G168" s="25"/>
      <c r="H168" s="39">
        <f>H166+H164+H155+H136+H113+H53+H75</f>
        <v>246709</v>
      </c>
      <c r="I168" s="25"/>
      <c r="J168" s="39">
        <f>J166+J164+J155+J136+J113+J53+J75</f>
        <v>20677678</v>
      </c>
      <c r="K168" s="25"/>
      <c r="L168" s="39">
        <f>L166+L164+L155+L136+L113+L53+L75</f>
        <v>480202</v>
      </c>
      <c r="M168" s="16"/>
    </row>
    <row r="169" spans="1:13" s="13" customFormat="1" ht="13.5" x14ac:dyDescent="0.2">
      <c r="A169" s="27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16"/>
    </row>
    <row r="170" spans="1:13" s="13" customFormat="1" ht="14.25" thickBot="1" x14ac:dyDescent="0.25">
      <c r="A170" s="28" t="s">
        <v>93</v>
      </c>
      <c r="B170" s="41">
        <f>SUM(D170+F170+H170+J170+L170)</f>
        <v>48470170</v>
      </c>
      <c r="C170" s="38"/>
      <c r="D170" s="41">
        <f>D168</f>
        <v>17924432</v>
      </c>
      <c r="E170" s="38"/>
      <c r="F170" s="41">
        <f>F168</f>
        <v>9141149</v>
      </c>
      <c r="G170" s="37"/>
      <c r="H170" s="41">
        <f>H168</f>
        <v>246709</v>
      </c>
      <c r="I170" s="37"/>
      <c r="J170" s="41">
        <f>J168</f>
        <v>20677678</v>
      </c>
      <c r="K170" s="38"/>
      <c r="L170" s="41">
        <f>L168</f>
        <v>480202</v>
      </c>
      <c r="M170" s="16" t="e">
        <f>+#REF!+#REF!+M164+#REF!+#REF!+M136+M113+#REF!+M53</f>
        <v>#REF!</v>
      </c>
    </row>
    <row r="171" spans="1:13" s="44" customFormat="1" ht="13.5" thickTop="1" x14ac:dyDescent="0.2">
      <c r="A171" s="42"/>
      <c r="B171" s="43">
        <v>48470170.259999998</v>
      </c>
      <c r="D171" s="44">
        <v>17924432.140000001</v>
      </c>
      <c r="F171" s="44">
        <v>9141149.6400000006</v>
      </c>
      <c r="H171" s="44">
        <v>246708.62</v>
      </c>
      <c r="I171" s="43"/>
      <c r="J171" s="44">
        <v>20677678.079999998</v>
      </c>
      <c r="L171" s="44">
        <v>480201.78</v>
      </c>
    </row>
    <row r="172" spans="1:13" s="47" customFormat="1" ht="12.75" x14ac:dyDescent="0.2">
      <c r="A172" s="45"/>
      <c r="B172" s="62">
        <f>B171-B170</f>
        <v>0.25999999791383743</v>
      </c>
      <c r="D172" s="63">
        <f>D171-D170</f>
        <v>0.14000000059604645</v>
      </c>
      <c r="F172" s="63">
        <f>F171-F170</f>
        <v>0.64000000059604645</v>
      </c>
      <c r="H172" s="63">
        <f>H171-H170</f>
        <v>-0.38000000000465661</v>
      </c>
      <c r="J172" s="63">
        <f>J171-J170</f>
        <v>7.9999998211860657E-2</v>
      </c>
      <c r="L172" s="63">
        <f>L171-L170</f>
        <v>-0.21999999997206032</v>
      </c>
    </row>
    <row r="173" spans="1:13" s="50" customFormat="1" ht="12.75" x14ac:dyDescent="0.2">
      <c r="A173" s="48"/>
      <c r="B173" s="49"/>
    </row>
    <row r="174" spans="1:13" s="47" customFormat="1" ht="12.75" x14ac:dyDescent="0.2">
      <c r="A174" s="45"/>
      <c r="B174" s="46"/>
    </row>
    <row r="175" spans="1:13" s="47" customFormat="1" ht="12.75" x14ac:dyDescent="0.2">
      <c r="A175" s="45"/>
      <c r="B175" s="51"/>
    </row>
    <row r="176" spans="1:13" x14ac:dyDescent="0.2">
      <c r="B176" s="31"/>
      <c r="C176" s="21"/>
      <c r="D176" s="21"/>
      <c r="E176" s="21"/>
      <c r="F176" s="21"/>
      <c r="G176" s="21"/>
      <c r="H176" s="21"/>
      <c r="I176" s="21"/>
      <c r="J176" s="21"/>
      <c r="K176" s="21"/>
      <c r="L176" s="21"/>
    </row>
  </sheetData>
  <phoneticPr fontId="0" type="noConversion"/>
  <conditionalFormatting sqref="A11:L14 A87:L88 A96:L98 A118:L121 A43:L46 A76:L77 A79:L85 A107:L108 A52:L74 A90:L94 A111:L115 A124:L170 A17:L41">
    <cfRule type="expression" dxfId="20" priority="29" stopIfTrue="1">
      <formula>MOD(ROW(),2)=0</formula>
    </cfRule>
  </conditionalFormatting>
  <conditionalFormatting sqref="A15:L16 A51">
    <cfRule type="expression" dxfId="19" priority="27" stopIfTrue="1">
      <formula>MOD(ROW(),2)=0</formula>
    </cfRule>
  </conditionalFormatting>
  <conditionalFormatting sqref="A49:L50">
    <cfRule type="expression" dxfId="18" priority="26" stopIfTrue="1">
      <formula>MOD(ROW(),2)=0</formula>
    </cfRule>
  </conditionalFormatting>
  <conditionalFormatting sqref="A47:L48">
    <cfRule type="expression" dxfId="17" priority="25" stopIfTrue="1">
      <formula>MOD(ROW(),2)=0</formula>
    </cfRule>
  </conditionalFormatting>
  <conditionalFormatting sqref="A86:L86">
    <cfRule type="expression" dxfId="16" priority="24" stopIfTrue="1">
      <formula>MOD(ROW(),2)=0</formula>
    </cfRule>
  </conditionalFormatting>
  <conditionalFormatting sqref="A89:L89">
    <cfRule type="expression" dxfId="15" priority="23" stopIfTrue="1">
      <formula>MOD(ROW(),2)=0</formula>
    </cfRule>
  </conditionalFormatting>
  <conditionalFormatting sqref="A100:L102">
    <cfRule type="expression" dxfId="14" priority="22" stopIfTrue="1">
      <formula>MOD(ROW(),2)=0</formula>
    </cfRule>
  </conditionalFormatting>
  <conditionalFormatting sqref="A99:L99">
    <cfRule type="expression" dxfId="13" priority="21" stopIfTrue="1">
      <formula>MOD(ROW(),2)=0</formula>
    </cfRule>
  </conditionalFormatting>
  <conditionalFormatting sqref="A103:L104 A106:L106">
    <cfRule type="expression" dxfId="12" priority="20" stopIfTrue="1">
      <formula>MOD(ROW(),2)=0</formula>
    </cfRule>
  </conditionalFormatting>
  <conditionalFormatting sqref="A109:L110">
    <cfRule type="expression" dxfId="11" priority="19" stopIfTrue="1">
      <formula>MOD(ROW(),2)=0</formula>
    </cfRule>
  </conditionalFormatting>
  <conditionalFormatting sqref="A78:L78">
    <cfRule type="expression" dxfId="10" priority="18" stopIfTrue="1">
      <formula>MOD(ROW(),2)=0</formula>
    </cfRule>
  </conditionalFormatting>
  <conditionalFormatting sqref="A95:L95">
    <cfRule type="expression" dxfId="9" priority="17" stopIfTrue="1">
      <formula>MOD(ROW(),2)=0</formula>
    </cfRule>
  </conditionalFormatting>
  <conditionalFormatting sqref="A117:L117">
    <cfRule type="expression" dxfId="8" priority="15" stopIfTrue="1">
      <formula>MOD(ROW(),2)=0</formula>
    </cfRule>
  </conditionalFormatting>
  <conditionalFormatting sqref="A116:L116">
    <cfRule type="expression" dxfId="7" priority="12" stopIfTrue="1">
      <formula>MOD(ROW(),2)=0</formula>
    </cfRule>
  </conditionalFormatting>
  <conditionalFormatting sqref="A122:L123">
    <cfRule type="expression" dxfId="6" priority="11" stopIfTrue="1">
      <formula>MOD(ROW(),2)=0</formula>
    </cfRule>
  </conditionalFormatting>
  <conditionalFormatting sqref="A42:L42">
    <cfRule type="expression" dxfId="5" priority="10" stopIfTrue="1">
      <formula>MOD(ROW(),2)=0</formula>
    </cfRule>
  </conditionalFormatting>
  <conditionalFormatting sqref="A75:L75">
    <cfRule type="expression" dxfId="4" priority="6" stopIfTrue="1">
      <formula>MOD(ROW(),2)=0</formula>
    </cfRule>
  </conditionalFormatting>
  <conditionalFormatting sqref="C51:L51">
    <cfRule type="expression" dxfId="3" priority="5" stopIfTrue="1">
      <formula>MOD(ROW(),2)=0</formula>
    </cfRule>
  </conditionalFormatting>
  <conditionalFormatting sqref="B51">
    <cfRule type="expression" dxfId="2" priority="4" stopIfTrue="1">
      <formula>MOD(ROW(),2)=0</formula>
    </cfRule>
  </conditionalFormatting>
  <conditionalFormatting sqref="A105">
    <cfRule type="expression" dxfId="1" priority="3" stopIfTrue="1">
      <formula>MOD(ROW(),2)=0</formula>
    </cfRule>
  </conditionalFormatting>
  <conditionalFormatting sqref="B105:L105">
    <cfRule type="expression" dxfId="0" priority="1" stopIfTrue="1">
      <formula>MOD(ROW(),2)=0</formula>
    </cfRule>
  </conditionalFormatting>
  <printOptions horizontalCentered="1"/>
  <pageMargins left="0.5" right="0.5" top="0.5" bottom="0.5" header="0.5" footer="0.5"/>
  <pageSetup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C-2A</vt:lpstr>
      <vt:lpstr>'C-2A'!Print_Area</vt:lpstr>
      <vt:lpstr>'C-2A'!Print_Titles</vt:lpstr>
    </vt:vector>
  </TitlesOfParts>
  <Company>LSUS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Danita C King</cp:lastModifiedBy>
  <cp:lastPrinted>2019-08-06T16:28:54Z</cp:lastPrinted>
  <dcterms:created xsi:type="dcterms:W3CDTF">2002-09-16T12:07:30Z</dcterms:created>
  <dcterms:modified xsi:type="dcterms:W3CDTF">2020-03-06T19:07:45Z</dcterms:modified>
</cp:coreProperties>
</file>