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FY 2020-21\"/>
    </mc:Choice>
  </mc:AlternateContent>
  <xr:revisionPtr revIDLastSave="0" documentId="13_ncr:1_{F47CFA7B-6338-47C0-BADC-49F666B595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A!$A$1:$G$112</definedName>
    <definedName name="_xlnm.Print_Area">A!$A$1:$G$112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E94" i="1"/>
  <c r="G96" i="1" s="1"/>
  <c r="E100" i="1"/>
  <c r="G104" i="1"/>
  <c r="E25" i="1"/>
  <c r="E24" i="1"/>
  <c r="E15" i="1"/>
  <c r="E13" i="1"/>
  <c r="E12" i="1"/>
  <c r="E9" i="1"/>
  <c r="E23" i="1"/>
  <c r="G32" i="1"/>
  <c r="G20" i="1" l="1"/>
  <c r="G106" i="1" s="1"/>
  <c r="G27" i="1"/>
</calcChain>
</file>

<file path=xl/sharedStrings.xml><?xml version="1.0" encoding="utf-8"?>
<sst xmlns="http://schemas.openxmlformats.org/spreadsheetml/2006/main" count="133" uniqueCount="132">
  <si>
    <t>Louisiana State University</t>
  </si>
  <si>
    <t>Student Technology Fee</t>
  </si>
  <si>
    <t>Project Description</t>
  </si>
  <si>
    <t>PUBLIC ACCESS (OBJ 1.1)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</si>
  <si>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</si>
  <si>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</si>
  <si>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</si>
  <si>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</si>
  <si>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</si>
  <si>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</si>
  <si>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</si>
  <si>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</si>
  <si>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</si>
  <si>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</si>
  <si>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Online Support Environment Student Workers</t>
  </si>
  <si>
    <t>Discipline Specific Equipment Total</t>
  </si>
  <si>
    <t>DISCIPLINE SPECIFIC EQUIPMENT (OBJ 1.5)</t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</si>
  <si>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</si>
  <si>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</si>
  <si>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Project</t>
  </si>
  <si>
    <t>PJ000043</t>
  </si>
  <si>
    <t>PJ000029</t>
  </si>
  <si>
    <t>PJ000022</t>
  </si>
  <si>
    <t>PJ000023</t>
  </si>
  <si>
    <t>PJ000030</t>
  </si>
  <si>
    <t>PJ000047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</si>
  <si>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</si>
  <si>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</si>
  <si>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</si>
  <si>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Libraries</t>
    </r>
  </si>
  <si>
    <t>STF - Telecommunications Charges - Public Access, Wireless Node Charges, Computing Services, Cable News Feed</t>
  </si>
  <si>
    <t>STF - Software and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</si>
  <si>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</si>
  <si>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</si>
  <si>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 xml:space="preserve"> </t>
  </si>
  <si>
    <t>Upgrade Wireless Access for Students**</t>
  </si>
  <si>
    <t>PJ000561</t>
  </si>
  <si>
    <t>To Be Determined</t>
  </si>
  <si>
    <t>PJ000823</t>
  </si>
  <si>
    <t>PJ000822</t>
  </si>
  <si>
    <t>PJ000821</t>
  </si>
  <si>
    <t>STF - Life Cycle Replacements (Server, Computer, Gear-to-Geaux, Furniture) - FY 20-21</t>
  </si>
  <si>
    <t>Marketing &amp; Communications FY 2020-2021</t>
  </si>
  <si>
    <t>Computer Based Testing Lab FY  2020-2021</t>
  </si>
  <si>
    <t>PJ000819</t>
  </si>
  <si>
    <t>PJ000820</t>
  </si>
  <si>
    <t>CxC Student Training &amp; Support</t>
  </si>
  <si>
    <t>PJ000825</t>
  </si>
  <si>
    <t>STF - Digitial Learning Software and Life Cycle Replacement (LSU Online)</t>
  </si>
  <si>
    <t>PJ000830</t>
  </si>
  <si>
    <t>Retrofitted Classrooms FY 20-21</t>
  </si>
  <si>
    <t>Portable and Reserve/Support Equipment FY 20-21</t>
  </si>
  <si>
    <t>STF - New Project Network Switches and Wireless Access FY20-21</t>
  </si>
  <si>
    <t>PJ000824</t>
  </si>
  <si>
    <t>PJ000710</t>
  </si>
  <si>
    <t>PJ000754</t>
  </si>
  <si>
    <t>Navigate, Fabricate and Simulate**</t>
  </si>
  <si>
    <t>PJ000691</t>
  </si>
  <si>
    <t>PJ000765</t>
  </si>
  <si>
    <t>PJ000757</t>
  </si>
  <si>
    <t>Enriching the Richardson Lab</t>
  </si>
  <si>
    <t>PJ000758</t>
  </si>
  <si>
    <t>PJ000760</t>
  </si>
  <si>
    <t>PJ000771</t>
  </si>
  <si>
    <t>PJ000761</t>
  </si>
  <si>
    <t>LSU Libraries Student-Centered Active Learning Environment (SCALE-UP)**</t>
  </si>
  <si>
    <t>Instrumentations for New Organic Chemistry Teaching Lab in 302 Williams**</t>
  </si>
  <si>
    <t>Upgrade to the Augmentative and Alternative Communication (AAC) Resource Lab**</t>
  </si>
  <si>
    <t>Enriching Biological Anthropology Courses with a Virtual Reality Program**</t>
  </si>
  <si>
    <t>A Cloud Lab Teaching System for Business Analytics**</t>
  </si>
  <si>
    <t>Animal Sciences Digital Thermal Processing Equipment**</t>
  </si>
  <si>
    <t>STF - Life Cycle Replacements (Server, Computer, Gear-to-Geaux, Furniture) - FY 19-20**</t>
  </si>
  <si>
    <t>PJ000711</t>
  </si>
  <si>
    <t>Computer Based Testing Lab FY  2019-2020**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</si>
  <si>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</si>
  <si>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PJ000755</t>
  </si>
  <si>
    <t>Multimedia Classroom (MMC) Supplies, Service, Support &amp; Security**($5,460- Carry forward)</t>
  </si>
  <si>
    <t>Digital Build Studio**</t>
  </si>
  <si>
    <t>STF Free Printing Initiative FY2020-2021</t>
  </si>
  <si>
    <t>PJ000848</t>
  </si>
  <si>
    <t>PJ000835</t>
  </si>
  <si>
    <t>Vet Med Software</t>
  </si>
  <si>
    <t>FY 2020-2021 - Project Approval List</t>
  </si>
  <si>
    <t>Total FY 21 Funds</t>
  </si>
  <si>
    <t>** Carry forward from FY 19-20 balance</t>
  </si>
  <si>
    <t>Digital Lighting &amp; Production Studio - Art</t>
  </si>
  <si>
    <t>Design and Print Synthesis: Enhancing Creative Potential in Art and Design - Art</t>
  </si>
  <si>
    <t>Efficiency and Innovation for the Multimodal Studio - Interdepartmental</t>
  </si>
  <si>
    <t>PJ000895</t>
  </si>
  <si>
    <t>PJ000896</t>
  </si>
  <si>
    <t>PJ000882</t>
  </si>
  <si>
    <t>Incorporating Instruction in Modern Biological Techniques into Entomology</t>
  </si>
  <si>
    <t>Enriched Technology Learning with Advanced Environmental Control Instruments - School of Soil, Environmental &amp; Plant Sciences</t>
  </si>
  <si>
    <t>PJ000887</t>
  </si>
  <si>
    <t>PJ000888</t>
  </si>
  <si>
    <t>Finance Interactive Learning Boards</t>
  </si>
  <si>
    <t>PJ000897</t>
  </si>
  <si>
    <t xml:space="preserve">Building Connected and Autonomous Vehicle Testbeds for Learning, Teaching and Research - Electrical &amp; Computer </t>
  </si>
  <si>
    <t>Acquisition of Modern Desktop 3D Scanners and Laptops to Enhance the Chevron Center for Engineering Education</t>
  </si>
  <si>
    <t>Software and Firmware Upgrades to Windows 10 for Honeywell and Agilent Operating Systems - Chemical</t>
  </si>
  <si>
    <t xml:space="preserve">XR Computing Platform for Millennial Learners - Electrical &amp; Computer </t>
  </si>
  <si>
    <t>PJ000891</t>
  </si>
  <si>
    <t>PJ000889</t>
  </si>
  <si>
    <t>PJ000883</t>
  </si>
  <si>
    <t>PJ000892</t>
  </si>
  <si>
    <t>Training the Next Generation of Psychologists: VR &amp; Digital Assessment - Psychology</t>
  </si>
  <si>
    <t>Audiological Equipment for Applied Learning and Community Service - Communication Sciences &amp; Disorders</t>
  </si>
  <si>
    <t>PJ000904</t>
  </si>
  <si>
    <t>PJ000908</t>
  </si>
  <si>
    <t>Virtual ALEKS Helpline - Mathematics</t>
  </si>
  <si>
    <t>LSU CHEM VR: Virtual Reality for Chemistry Education - Chemistry</t>
  </si>
  <si>
    <t>Solid Foundations in Introductory Biology Laboratories - Biological Sciences</t>
  </si>
  <si>
    <t>PJ000903</t>
  </si>
  <si>
    <t>PJ000885</t>
  </si>
  <si>
    <t>PJ000907</t>
  </si>
  <si>
    <t>Clinical skills model acquisition for teaching</t>
  </si>
  <si>
    <t>Purchase of new computers for students</t>
  </si>
  <si>
    <t>PJ000901</t>
  </si>
  <si>
    <t>PJ000899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</si>
  <si>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 xml:space="preserve">College of Human Sciences &amp; Education </t>
    </r>
  </si>
  <si>
    <t>Sound System for Unobtrusive Observation Benefitting Student Training - Early Childhood/Education/Social Work</t>
  </si>
  <si>
    <t>PJ000890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</si>
  <si>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MDA</t>
    </r>
  </si>
  <si>
    <t>Furthering Filmmaking at LSU: Digital Filmmaking Technologies for Entertainment - Theatre</t>
  </si>
  <si>
    <t>PJ000884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</si>
  <si>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Mass Comm</t>
    </r>
  </si>
  <si>
    <t>Broadcast Cameras - Mass Communication</t>
  </si>
  <si>
    <t>PJ000886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</si>
  <si>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Student Affairs</t>
    </r>
  </si>
  <si>
    <t>E-Text, Captioning, Computer-Based Testing - Disability Services</t>
  </si>
  <si>
    <t>PJ000898</t>
  </si>
  <si>
    <t>As of 10/1/21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</si>
</sst>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9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13"/>
  <sheetViews>
    <sheetView showGridLines="0" tabSelected="1" view="pageBreakPreview" zoomScale="145" zoomScaleNormal="87" zoomScaleSheetLayoutView="145" workbookViewId="0">
      <selection activeCell="A12" sqref="A12"/>
    </sheetView>
  </sheetViews>
  <sheetFormatPr defaultColWidth="9.6640625" defaultRowHeight="15" x14ac:dyDescent="0.2"/>
  <cols>
    <col min="1" max="1" width="78.21875" style="3" bestFit="1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8.21875" style="3" bestFit="1" customWidth="1"/>
    <col min="7" max="7" width="13.6640625" style="5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82</v>
      </c>
    </row>
    <row r="4" spans="1:32" x14ac:dyDescent="0.2">
      <c r="A4" s="2" t="s">
        <v>131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0" t="s">
        <v>19</v>
      </c>
      <c r="E6" s="6" t="s">
        <v>13</v>
      </c>
      <c r="G6" s="6" t="s">
        <v>83</v>
      </c>
      <c r="I6" s="24"/>
      <c r="J6" s="25"/>
      <c r="K6" s="24"/>
      <c r="L6" s="25"/>
      <c r="M6" s="24"/>
    </row>
    <row r="7" spans="1:32" x14ac:dyDescent="0.2">
      <c r="A7" s="8"/>
      <c r="C7" s="6"/>
      <c r="D7" s="6"/>
      <c r="E7" s="8"/>
      <c r="F7" s="6"/>
      <c r="G7" s="9"/>
      <c r="H7" s="6"/>
      <c r="I7" s="24"/>
      <c r="J7" s="6"/>
      <c r="K7" s="24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0" t="s">
        <v>3</v>
      </c>
      <c r="C8" s="6"/>
      <c r="D8" s="6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4" t="s">
        <v>31</v>
      </c>
      <c r="B9" s="14"/>
      <c r="C9" s="26" t="s">
        <v>21</v>
      </c>
      <c r="D9" s="14"/>
      <c r="E9" s="34">
        <f>1134700+4200</f>
        <v>1138900</v>
      </c>
      <c r="F9" s="6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3" t="s">
        <v>30</v>
      </c>
      <c r="C10" s="42" t="s">
        <v>20</v>
      </c>
      <c r="D10" s="6"/>
      <c r="E10" s="34">
        <v>422500</v>
      </c>
      <c r="F10" s="6"/>
      <c r="H10" s="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4" t="s">
        <v>42</v>
      </c>
      <c r="B11" s="14"/>
      <c r="C11" s="4" t="s">
        <v>38</v>
      </c>
      <c r="D11" s="14"/>
      <c r="E11" s="34">
        <v>1000</v>
      </c>
      <c r="F11" s="6"/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4" t="s">
        <v>43</v>
      </c>
      <c r="B12" s="14"/>
      <c r="C12" s="4" t="s">
        <v>39</v>
      </c>
      <c r="D12" s="14"/>
      <c r="E12" s="34">
        <f>218500+15000</f>
        <v>233500</v>
      </c>
      <c r="F12" s="6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4" t="s">
        <v>41</v>
      </c>
      <c r="B13" s="14"/>
      <c r="C13" s="4" t="s">
        <v>40</v>
      </c>
      <c r="D13" s="14"/>
      <c r="E13" s="34">
        <f>220400+125000</f>
        <v>345400</v>
      </c>
      <c r="F13" s="6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41" t="s">
        <v>48</v>
      </c>
      <c r="B14" s="14"/>
      <c r="C14" s="26" t="s">
        <v>49</v>
      </c>
      <c r="D14" s="14"/>
      <c r="E14" s="34">
        <v>215000</v>
      </c>
      <c r="F14" s="6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41" t="s">
        <v>52</v>
      </c>
      <c r="B15" s="14"/>
      <c r="C15" s="4" t="s">
        <v>53</v>
      </c>
      <c r="D15" s="14"/>
      <c r="E15" s="34">
        <f>128480+74300</f>
        <v>202780</v>
      </c>
      <c r="F15" s="6"/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4" t="s">
        <v>71</v>
      </c>
      <c r="B16" s="14"/>
      <c r="C16" s="4" t="s">
        <v>54</v>
      </c>
      <c r="D16" s="14"/>
      <c r="E16" s="34">
        <v>180442</v>
      </c>
      <c r="F16" s="6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252" x14ac:dyDescent="0.2">
      <c r="A17" s="14" t="s">
        <v>73</v>
      </c>
      <c r="B17" s="14"/>
      <c r="C17" s="4" t="s">
        <v>72</v>
      </c>
      <c r="D17" s="14"/>
      <c r="E17" s="34">
        <v>165314</v>
      </c>
      <c r="F17" s="6"/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252" x14ac:dyDescent="0.2">
      <c r="A18" s="14" t="s">
        <v>78</v>
      </c>
      <c r="B18" s="14"/>
      <c r="C18" s="47" t="s">
        <v>79</v>
      </c>
      <c r="D18" s="14"/>
      <c r="E18" s="34">
        <v>100000</v>
      </c>
      <c r="F18" s="6"/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252" x14ac:dyDescent="0.2">
      <c r="A19" s="12"/>
      <c r="C19" s="6"/>
      <c r="D19" s="6"/>
      <c r="E19" s="34"/>
      <c r="F19" s="6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252" x14ac:dyDescent="0.2">
      <c r="A20" s="15" t="s">
        <v>4</v>
      </c>
      <c r="C20" s="6"/>
      <c r="D20" s="6"/>
      <c r="E20" s="9"/>
      <c r="F20" s="6"/>
      <c r="G20" s="16">
        <f>SUM(E9:E19)</f>
        <v>3004836</v>
      </c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252" x14ac:dyDescent="0.2">
      <c r="A21" s="14"/>
      <c r="C21" s="6"/>
      <c r="D21" s="6"/>
      <c r="E21" s="5"/>
      <c r="F21" s="6"/>
      <c r="H21" s="30"/>
      <c r="I21" s="7"/>
      <c r="J21" s="7"/>
      <c r="K21" s="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252" x14ac:dyDescent="0.2">
      <c r="A22" s="10" t="s">
        <v>5</v>
      </c>
      <c r="C22" s="6"/>
      <c r="D22" s="6"/>
      <c r="E22" s="5"/>
      <c r="F22" s="6"/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252" x14ac:dyDescent="0.2">
      <c r="A23" s="11" t="s">
        <v>76</v>
      </c>
      <c r="C23" s="42" t="s">
        <v>22</v>
      </c>
      <c r="D23" s="6"/>
      <c r="E23" s="34">
        <f>85375+5460</f>
        <v>90835</v>
      </c>
      <c r="F23" s="6"/>
      <c r="H23" s="2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252" x14ac:dyDescent="0.2">
      <c r="A24" s="11" t="s">
        <v>50</v>
      </c>
      <c r="C24" s="6" t="s">
        <v>44</v>
      </c>
      <c r="D24" s="6"/>
      <c r="E24" s="34">
        <f>139100+115500</f>
        <v>254600</v>
      </c>
      <c r="F24" s="29"/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252" x14ac:dyDescent="0.2">
      <c r="A25" s="11" t="s">
        <v>51</v>
      </c>
      <c r="C25" s="6" t="s">
        <v>45</v>
      </c>
      <c r="D25" s="6"/>
      <c r="E25" s="34">
        <f>40000+10000</f>
        <v>50000</v>
      </c>
      <c r="F25" s="6"/>
      <c r="H25" s="2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252" x14ac:dyDescent="0.2">
      <c r="A26" s="14"/>
      <c r="B26" s="14"/>
      <c r="C26" s="6"/>
      <c r="D26" s="6"/>
      <c r="E26" s="34"/>
      <c r="F26" s="6"/>
      <c r="G26" s="7"/>
      <c r="H26" s="2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252" x14ac:dyDescent="0.2">
      <c r="A27" s="15" t="s">
        <v>6</v>
      </c>
      <c r="B27" s="14"/>
      <c r="C27" s="14"/>
      <c r="D27" s="14"/>
      <c r="E27" s="32"/>
      <c r="F27" s="6"/>
      <c r="G27" s="16">
        <f>SUM(E23:E26)</f>
        <v>395435</v>
      </c>
      <c r="H27" s="2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252" x14ac:dyDescent="0.2">
      <c r="A28" s="15"/>
      <c r="B28" s="14"/>
      <c r="C28" s="14"/>
      <c r="D28" s="14"/>
      <c r="E28" s="33"/>
      <c r="F28" s="14"/>
      <c r="G28" s="16"/>
      <c r="H28" s="5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10" t="s">
        <v>16</v>
      </c>
      <c r="B29" s="14"/>
      <c r="C29" s="14"/>
      <c r="D29" s="14"/>
      <c r="E29" s="33"/>
      <c r="F29" s="14"/>
      <c r="G29" s="16"/>
      <c r="H29" s="5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10"/>
      <c r="B30" s="14"/>
      <c r="C30" s="14"/>
      <c r="D30" s="14"/>
      <c r="E30" s="33"/>
      <c r="F30" s="14"/>
      <c r="G30" s="16"/>
      <c r="H30" s="5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44" t="s">
        <v>37</v>
      </c>
      <c r="B31" s="14"/>
      <c r="C31" s="14"/>
      <c r="D31" s="14"/>
      <c r="E31" s="34"/>
      <c r="F31" s="14"/>
      <c r="G31" s="16"/>
      <c r="H31" s="5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15" t="s">
        <v>34</v>
      </c>
      <c r="B32" s="14"/>
      <c r="C32" s="41"/>
      <c r="D32" s="14"/>
      <c r="E32" s="34"/>
      <c r="F32" s="14"/>
      <c r="G32" s="16">
        <f>E31</f>
        <v>0</v>
      </c>
      <c r="H32" s="5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39" t="s">
        <v>26</v>
      </c>
      <c r="B33" s="14"/>
      <c r="C33" s="41"/>
      <c r="D33" s="14"/>
      <c r="E33" s="34"/>
      <c r="F33" s="14"/>
      <c r="G33" s="16"/>
      <c r="H33" s="5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44" t="s">
        <v>70</v>
      </c>
      <c r="B34" s="41"/>
      <c r="C34" s="41" t="s">
        <v>55</v>
      </c>
      <c r="D34" s="41"/>
      <c r="E34" s="34">
        <v>68225</v>
      </c>
      <c r="F34" s="14"/>
      <c r="G34" s="16"/>
      <c r="H34" s="5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44" t="s">
        <v>91</v>
      </c>
      <c r="B35" s="41"/>
      <c r="C35" s="41" t="s">
        <v>93</v>
      </c>
      <c r="D35" s="41"/>
      <c r="E35" s="34">
        <v>55000</v>
      </c>
      <c r="F35" s="14"/>
      <c r="G35" s="16"/>
      <c r="H35" s="5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44" t="s">
        <v>92</v>
      </c>
      <c r="B36" s="41"/>
      <c r="C36" s="41" t="s">
        <v>94</v>
      </c>
      <c r="D36" s="41"/>
      <c r="E36" s="34">
        <v>57595</v>
      </c>
      <c r="F36" s="14"/>
      <c r="G36" s="16"/>
      <c r="H36" s="5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x14ac:dyDescent="0.2">
      <c r="A37" s="45"/>
      <c r="B37" s="41"/>
      <c r="C37" s="41"/>
      <c r="D37" s="41"/>
      <c r="E37" s="34"/>
      <c r="F37" s="14"/>
      <c r="G37" s="16"/>
      <c r="H37" s="5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46" t="s">
        <v>32</v>
      </c>
      <c r="B38" s="41"/>
      <c r="C38" s="41"/>
      <c r="D38" s="41"/>
      <c r="E38" s="34"/>
      <c r="F38" s="14"/>
      <c r="G38" s="16"/>
      <c r="H38" s="5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45" t="s">
        <v>56</v>
      </c>
      <c r="B39" s="41"/>
      <c r="C39" s="41" t="s">
        <v>57</v>
      </c>
      <c r="D39" s="41"/>
      <c r="E39" s="34">
        <v>12830</v>
      </c>
      <c r="F39" s="14"/>
      <c r="G39" s="16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45" t="s">
        <v>85</v>
      </c>
      <c r="B40" s="41"/>
      <c r="C40" s="41" t="s">
        <v>88</v>
      </c>
      <c r="D40" s="41"/>
      <c r="E40" s="34">
        <v>18997</v>
      </c>
      <c r="F40" s="14"/>
      <c r="G40" s="16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5" t="s">
        <v>86</v>
      </c>
      <c r="B41" s="41"/>
      <c r="C41" s="41" t="s">
        <v>89</v>
      </c>
      <c r="D41" s="41"/>
      <c r="E41" s="34">
        <v>19698</v>
      </c>
      <c r="F41" s="14"/>
      <c r="G41" s="16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5" t="s">
        <v>87</v>
      </c>
      <c r="B42" s="41"/>
      <c r="C42" s="41" t="s">
        <v>90</v>
      </c>
      <c r="D42" s="41"/>
      <c r="E42" s="34">
        <v>115535</v>
      </c>
      <c r="F42" s="14"/>
      <c r="G42" s="16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45"/>
      <c r="B43" s="41"/>
      <c r="C43" s="41"/>
      <c r="D43" s="41"/>
      <c r="E43" s="34"/>
      <c r="F43" s="14"/>
      <c r="G43" s="16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46" t="s">
        <v>33</v>
      </c>
      <c r="B44" s="41"/>
      <c r="C44" s="41"/>
      <c r="D44" s="41"/>
      <c r="E44" s="34"/>
      <c r="F44" s="14"/>
      <c r="G44" s="16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5" t="s">
        <v>69</v>
      </c>
      <c r="B45" s="41"/>
      <c r="C45" s="41" t="s">
        <v>58</v>
      </c>
      <c r="D45" s="41"/>
      <c r="E45" s="34">
        <v>20706</v>
      </c>
      <c r="F45" s="14"/>
      <c r="G45" s="16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45" t="s">
        <v>95</v>
      </c>
      <c r="B46" s="41"/>
      <c r="C46" s="41" t="s">
        <v>96</v>
      </c>
      <c r="D46" s="41"/>
      <c r="E46" s="34">
        <v>50000</v>
      </c>
      <c r="F46" s="14"/>
      <c r="G46" s="16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45"/>
      <c r="B47" s="41"/>
      <c r="C47" s="41"/>
      <c r="D47" s="41"/>
      <c r="E47" s="34"/>
      <c r="F47" s="14"/>
      <c r="G47" s="16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46" t="s">
        <v>119</v>
      </c>
      <c r="B48" s="41"/>
      <c r="C48" s="41"/>
      <c r="D48" s="41"/>
      <c r="E48" s="34"/>
      <c r="F48" s="14"/>
      <c r="G48" s="16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ht="15.75" x14ac:dyDescent="0.25">
      <c r="A49" s="48" t="s">
        <v>120</v>
      </c>
      <c r="B49" s="41"/>
      <c r="C49" s="41" t="s">
        <v>121</v>
      </c>
      <c r="D49" s="41"/>
      <c r="E49" s="34">
        <v>39500</v>
      </c>
      <c r="F49" s="14"/>
      <c r="G49" s="16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45"/>
      <c r="B50" s="41"/>
      <c r="C50" s="41"/>
      <c r="D50" s="41"/>
      <c r="E50" s="34"/>
      <c r="F50" s="14"/>
      <c r="G50" s="16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6" t="s">
        <v>27</v>
      </c>
      <c r="B51" s="41"/>
      <c r="C51" s="41"/>
      <c r="D51" s="41"/>
      <c r="E51" s="34"/>
      <c r="F51" s="14"/>
      <c r="G51" s="16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5" t="s">
        <v>68</v>
      </c>
      <c r="B52" s="41"/>
      <c r="C52" s="41" t="s">
        <v>59</v>
      </c>
      <c r="D52" s="41"/>
      <c r="E52" s="34">
        <v>3022</v>
      </c>
      <c r="F52" s="14"/>
      <c r="G52" s="16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45" t="s">
        <v>60</v>
      </c>
      <c r="B53" s="41"/>
      <c r="C53" s="41" t="s">
        <v>61</v>
      </c>
      <c r="D53" s="41"/>
      <c r="E53" s="34">
        <v>2311</v>
      </c>
      <c r="F53" s="14"/>
      <c r="G53" s="16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45" t="s">
        <v>67</v>
      </c>
      <c r="B54" s="41"/>
      <c r="C54" s="41" t="s">
        <v>62</v>
      </c>
      <c r="D54" s="41"/>
      <c r="E54" s="34">
        <v>39789</v>
      </c>
      <c r="F54" s="14"/>
      <c r="G54" s="16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45" t="s">
        <v>105</v>
      </c>
      <c r="B55" s="41"/>
      <c r="C55" s="41" t="s">
        <v>107</v>
      </c>
      <c r="D55" s="41"/>
      <c r="E55" s="34">
        <v>13702</v>
      </c>
      <c r="F55" s="14"/>
      <c r="G55" s="16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45" t="s">
        <v>106</v>
      </c>
      <c r="B56" s="41"/>
      <c r="C56" s="41" t="s">
        <v>108</v>
      </c>
      <c r="D56" s="41"/>
      <c r="E56" s="34">
        <v>48127</v>
      </c>
      <c r="F56" s="14"/>
      <c r="G56" s="16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45"/>
      <c r="B57" s="41"/>
      <c r="C57" s="41"/>
      <c r="D57" s="41"/>
      <c r="E57" s="34"/>
      <c r="F57" s="14"/>
      <c r="G57" s="16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46" t="s">
        <v>28</v>
      </c>
      <c r="B58" s="41"/>
      <c r="C58" s="41"/>
      <c r="D58" s="41"/>
      <c r="E58" s="34"/>
      <c r="F58" s="14"/>
      <c r="G58" s="16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5" t="s">
        <v>66</v>
      </c>
      <c r="B59" s="41"/>
      <c r="C59" s="41" t="s">
        <v>63</v>
      </c>
      <c r="D59" s="41"/>
      <c r="E59" s="34">
        <v>12492</v>
      </c>
      <c r="F59" s="14"/>
      <c r="G59" s="16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45" t="s">
        <v>109</v>
      </c>
      <c r="B60" s="41"/>
      <c r="C60" s="41" t="s">
        <v>112</v>
      </c>
      <c r="D60" s="41"/>
      <c r="E60" s="34">
        <v>8815</v>
      </c>
      <c r="F60" s="14"/>
      <c r="G60" s="16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45" t="s">
        <v>110</v>
      </c>
      <c r="B61" s="41"/>
      <c r="C61" s="41" t="s">
        <v>113</v>
      </c>
      <c r="D61" s="41"/>
      <c r="E61" s="34">
        <v>35747</v>
      </c>
      <c r="F61" s="14"/>
      <c r="G61" s="16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ht="12.75" customHeight="1" x14ac:dyDescent="0.2">
      <c r="A62" s="45" t="s">
        <v>111</v>
      </c>
      <c r="B62" s="41"/>
      <c r="C62" s="41" t="s">
        <v>114</v>
      </c>
      <c r="D62" s="41"/>
      <c r="E62" s="34">
        <v>49473</v>
      </c>
      <c r="F62" s="14"/>
      <c r="G62" s="16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45"/>
      <c r="B63" s="41"/>
      <c r="C63" s="41"/>
      <c r="D63" s="41"/>
      <c r="E63" s="34"/>
      <c r="F63" s="14"/>
      <c r="G63" s="16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39" t="s">
        <v>74</v>
      </c>
      <c r="B64" s="14"/>
      <c r="C64" s="14"/>
      <c r="D64" s="14"/>
      <c r="E64" s="34"/>
      <c r="F64" s="14"/>
      <c r="G64" s="16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45" t="s">
        <v>77</v>
      </c>
      <c r="B65" s="14"/>
      <c r="C65" s="14" t="s">
        <v>75</v>
      </c>
      <c r="D65" s="14"/>
      <c r="E65" s="34">
        <v>11284</v>
      </c>
      <c r="F65" s="14"/>
      <c r="G65" s="16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45" t="s">
        <v>97</v>
      </c>
      <c r="B66" s="14"/>
      <c r="C66" s="14" t="s">
        <v>101</v>
      </c>
      <c r="D66" s="14"/>
      <c r="E66" s="34">
        <v>7396</v>
      </c>
      <c r="F66" s="14"/>
      <c r="G66" s="16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45" t="s">
        <v>98</v>
      </c>
      <c r="B67" s="14"/>
      <c r="C67" s="14" t="s">
        <v>102</v>
      </c>
      <c r="D67" s="14"/>
      <c r="E67" s="34">
        <v>20950</v>
      </c>
      <c r="F67" s="14"/>
      <c r="G67" s="16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45" t="s">
        <v>99</v>
      </c>
      <c r="B68" s="14"/>
      <c r="C68" s="14" t="s">
        <v>103</v>
      </c>
      <c r="D68" s="14"/>
      <c r="E68" s="34">
        <v>56728</v>
      </c>
      <c r="F68" s="14"/>
      <c r="G68" s="16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45" t="s">
        <v>100</v>
      </c>
      <c r="B69" s="14"/>
      <c r="C69" s="14" t="s">
        <v>104</v>
      </c>
      <c r="D69" s="14"/>
      <c r="E69" s="34">
        <v>147770</v>
      </c>
      <c r="F69" s="14"/>
      <c r="G69" s="16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45"/>
      <c r="B70" s="41"/>
      <c r="C70" s="41"/>
      <c r="D70" s="41"/>
      <c r="E70" s="34"/>
      <c r="F70" s="14"/>
      <c r="G70" s="16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46" t="s">
        <v>29</v>
      </c>
      <c r="B71" s="41"/>
      <c r="C71" s="41"/>
      <c r="D71" s="41"/>
      <c r="E71" s="34"/>
      <c r="F71" s="14"/>
      <c r="G71" s="16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44" t="s">
        <v>65</v>
      </c>
      <c r="B72" s="41"/>
      <c r="C72" s="41" t="s">
        <v>64</v>
      </c>
      <c r="D72" s="41"/>
      <c r="E72" s="34">
        <v>10629</v>
      </c>
      <c r="F72" s="14"/>
      <c r="G72" s="16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44"/>
      <c r="B73" s="41"/>
      <c r="C73" s="41"/>
      <c r="D73" s="41"/>
      <c r="E73" s="34"/>
      <c r="F73" s="14"/>
      <c r="G73" s="16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46" t="s">
        <v>122</v>
      </c>
      <c r="B74" s="41"/>
      <c r="C74" s="41"/>
      <c r="D74" s="41"/>
      <c r="E74" s="34"/>
      <c r="F74" s="14"/>
      <c r="G74" s="16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44" t="s">
        <v>123</v>
      </c>
      <c r="B75" s="41"/>
      <c r="C75" s="41" t="s">
        <v>124</v>
      </c>
      <c r="D75" s="41"/>
      <c r="E75" s="34">
        <v>124697</v>
      </c>
      <c r="F75" s="14"/>
      <c r="G75" s="16"/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44"/>
      <c r="B76" s="41"/>
      <c r="C76" s="41"/>
      <c r="D76" s="41"/>
      <c r="E76" s="34"/>
      <c r="F76" s="14"/>
      <c r="G76" s="16"/>
      <c r="H76" s="5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46" t="s">
        <v>125</v>
      </c>
      <c r="B77" s="41"/>
      <c r="C77" s="41"/>
      <c r="D77" s="41"/>
      <c r="E77" s="34"/>
      <c r="F77" s="14"/>
      <c r="G77" s="16"/>
      <c r="H77" s="5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44" t="s">
        <v>126</v>
      </c>
      <c r="B78" s="41"/>
      <c r="C78" s="41" t="s">
        <v>127</v>
      </c>
      <c r="D78" s="41"/>
      <c r="E78" s="34">
        <v>41304</v>
      </c>
      <c r="F78" s="14"/>
      <c r="G78" s="16"/>
      <c r="H78" s="5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44"/>
      <c r="B79" s="41"/>
      <c r="C79" s="41"/>
      <c r="D79" s="41"/>
      <c r="E79" s="34"/>
      <c r="F79" s="14"/>
      <c r="G79" s="16"/>
      <c r="H79" s="5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46" t="s">
        <v>128</v>
      </c>
      <c r="B80" s="41"/>
      <c r="C80" s="41"/>
      <c r="D80" s="41"/>
      <c r="E80" s="34"/>
      <c r="F80" s="14"/>
      <c r="G80" s="16"/>
      <c r="H80" s="5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44" t="s">
        <v>129</v>
      </c>
      <c r="B81" s="41"/>
      <c r="C81" s="41" t="s">
        <v>130</v>
      </c>
      <c r="D81" s="41"/>
      <c r="E81" s="34">
        <v>81500</v>
      </c>
      <c r="F81" s="14"/>
      <c r="G81" s="16"/>
      <c r="H81" s="5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44"/>
      <c r="B82" s="41"/>
      <c r="C82" s="41"/>
      <c r="D82" s="41"/>
      <c r="E82" s="34"/>
      <c r="F82" s="14"/>
      <c r="G82" s="16"/>
      <c r="H82" s="5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44"/>
      <c r="B83" s="41"/>
      <c r="C83" s="41"/>
      <c r="D83" s="41"/>
      <c r="E83" s="34"/>
      <c r="F83" s="14"/>
      <c r="G83" s="16"/>
      <c r="H83" s="5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44"/>
      <c r="B84" s="14"/>
      <c r="C84" s="41"/>
      <c r="D84" s="14"/>
      <c r="E84" s="34"/>
      <c r="F84" s="14"/>
      <c r="G84" s="16"/>
      <c r="H84" s="5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15" t="s">
        <v>17</v>
      </c>
      <c r="C85" s="31"/>
      <c r="E85" s="16">
        <f>SUM(E31:E81)</f>
        <v>1173822</v>
      </c>
      <c r="F85" s="14"/>
      <c r="G85" s="1"/>
      <c r="H85" s="5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15"/>
      <c r="B86" s="14"/>
      <c r="C86" s="41"/>
      <c r="D86" s="14"/>
      <c r="E86" s="33"/>
      <c r="F86" s="14"/>
      <c r="G86" s="16"/>
      <c r="H86" s="5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39" t="s">
        <v>18</v>
      </c>
      <c r="B87" s="14"/>
      <c r="C87" s="41"/>
      <c r="D87" s="14"/>
      <c r="E87" s="33"/>
      <c r="F87" s="14"/>
      <c r="G87" s="16"/>
      <c r="H87" s="5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44" t="s">
        <v>35</v>
      </c>
      <c r="B88" s="41"/>
      <c r="C88" s="41" t="s">
        <v>36</v>
      </c>
      <c r="D88" s="41"/>
      <c r="E88" s="38">
        <v>13872</v>
      </c>
      <c r="F88" s="14"/>
      <c r="G88" s="16"/>
      <c r="H88" s="5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44" t="s">
        <v>81</v>
      </c>
      <c r="B89" s="41"/>
      <c r="C89" s="41" t="s">
        <v>80</v>
      </c>
      <c r="D89" s="41"/>
      <c r="E89" s="38">
        <v>5200</v>
      </c>
      <c r="F89" s="14"/>
      <c r="G89" s="16"/>
      <c r="H89" s="5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44" t="s">
        <v>115</v>
      </c>
      <c r="B90" s="41"/>
      <c r="C90" s="41" t="s">
        <v>117</v>
      </c>
      <c r="D90" s="41"/>
      <c r="E90" s="38">
        <v>301000</v>
      </c>
      <c r="F90" s="14"/>
      <c r="G90" s="16"/>
      <c r="H90" s="5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44" t="s">
        <v>116</v>
      </c>
      <c r="B91" s="41"/>
      <c r="C91" s="41" t="s">
        <v>118</v>
      </c>
      <c r="D91" s="41"/>
      <c r="E91" s="38">
        <v>9700</v>
      </c>
      <c r="F91" s="14"/>
      <c r="G91" s="16"/>
      <c r="H91" s="5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44"/>
      <c r="B92" s="41"/>
      <c r="C92" s="41"/>
      <c r="D92" s="41"/>
      <c r="E92" s="38"/>
      <c r="F92" s="14"/>
      <c r="G92" s="16"/>
      <c r="H92" s="5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15"/>
      <c r="B93" s="14"/>
      <c r="C93" s="41"/>
      <c r="D93" s="14"/>
      <c r="E93" s="33"/>
      <c r="F93" s="14"/>
      <c r="G93" s="16"/>
      <c r="H93" s="5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A94" s="15" t="s">
        <v>17</v>
      </c>
      <c r="C94" s="31"/>
      <c r="E94" s="16">
        <f>SUM(E88:E93)</f>
        <v>329772</v>
      </c>
      <c r="F94" s="14"/>
      <c r="G94" s="1"/>
      <c r="H94" s="5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x14ac:dyDescent="0.2">
      <c r="A95" s="15"/>
      <c r="B95" s="14"/>
      <c r="C95" s="41"/>
      <c r="D95" s="14"/>
      <c r="E95" s="33"/>
      <c r="F95" s="14"/>
      <c r="G95" s="16"/>
      <c r="H95" s="5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x14ac:dyDescent="0.2">
      <c r="A96" s="15" t="s">
        <v>15</v>
      </c>
      <c r="B96" s="14"/>
      <c r="C96" s="41"/>
      <c r="D96" s="14"/>
      <c r="E96" s="33"/>
      <c r="F96" s="14"/>
      <c r="G96" s="16">
        <f>E85+E94</f>
        <v>1503594</v>
      </c>
      <c r="H96" s="5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8" x14ac:dyDescent="0.2">
      <c r="A97" s="6"/>
      <c r="C97" s="31"/>
      <c r="E97" s="5"/>
      <c r="H97" s="31"/>
    </row>
    <row r="98" spans="1:8" x14ac:dyDescent="0.2">
      <c r="A98" s="10" t="s">
        <v>7</v>
      </c>
      <c r="B98" s="11"/>
      <c r="C98" s="29"/>
      <c r="D98" s="17"/>
      <c r="H98" s="31"/>
    </row>
    <row r="99" spans="1:8" x14ac:dyDescent="0.2">
      <c r="A99" s="11" t="s">
        <v>8</v>
      </c>
      <c r="C99" s="43" t="s">
        <v>23</v>
      </c>
      <c r="E99" s="31">
        <v>196000</v>
      </c>
      <c r="F99" s="11"/>
      <c r="H99" s="31"/>
    </row>
    <row r="100" spans="1:8" x14ac:dyDescent="0.2">
      <c r="A100" s="11" t="s">
        <v>9</v>
      </c>
      <c r="C100" s="43" t="s">
        <v>24</v>
      </c>
      <c r="E100" s="31">
        <f>592000+5000</f>
        <v>597000</v>
      </c>
      <c r="G100" s="16"/>
      <c r="H100" s="31"/>
    </row>
    <row r="101" spans="1:8" x14ac:dyDescent="0.2">
      <c r="A101" s="11" t="s">
        <v>14</v>
      </c>
      <c r="C101" s="43" t="s">
        <v>25</v>
      </c>
      <c r="E101" s="35">
        <v>58000</v>
      </c>
      <c r="H101" s="31"/>
    </row>
    <row r="102" spans="1:8" x14ac:dyDescent="0.2">
      <c r="A102" s="11" t="s">
        <v>46</v>
      </c>
      <c r="C102" s="43" t="s">
        <v>47</v>
      </c>
      <c r="E102" s="35">
        <v>42000</v>
      </c>
      <c r="H102" s="31"/>
    </row>
    <row r="103" spans="1:8" x14ac:dyDescent="0.2">
      <c r="A103" s="11"/>
      <c r="E103" s="36"/>
      <c r="G103" s="16"/>
    </row>
    <row r="104" spans="1:8" x14ac:dyDescent="0.2">
      <c r="A104" s="19" t="s">
        <v>10</v>
      </c>
      <c r="E104" s="25"/>
      <c r="G104" s="16">
        <f>SUM(E99:E103)</f>
        <v>893000</v>
      </c>
    </row>
    <row r="105" spans="1:8" x14ac:dyDescent="0.2">
      <c r="A105" s="20"/>
      <c r="E105" s="33"/>
      <c r="G105" s="16"/>
    </row>
    <row r="106" spans="1:8" x14ac:dyDescent="0.2">
      <c r="A106" s="20" t="s">
        <v>11</v>
      </c>
      <c r="E106" s="18"/>
      <c r="G106" s="16">
        <f>G20+G27+G96+G104</f>
        <v>5796865</v>
      </c>
    </row>
    <row r="107" spans="1:8" x14ac:dyDescent="0.2">
      <c r="A107" s="20"/>
      <c r="E107" s="14"/>
      <c r="G107" s="16"/>
    </row>
    <row r="108" spans="1:8" x14ac:dyDescent="0.2">
      <c r="A108" s="20"/>
      <c r="E108" s="14"/>
      <c r="G108" s="16"/>
    </row>
    <row r="109" spans="1:8" x14ac:dyDescent="0.2">
      <c r="A109" s="21" t="s">
        <v>12</v>
      </c>
      <c r="E109" s="14"/>
      <c r="G109" s="22"/>
    </row>
    <row r="110" spans="1:8" x14ac:dyDescent="0.2">
      <c r="A110" s="37" t="s">
        <v>84</v>
      </c>
      <c r="E110" s="14"/>
      <c r="G110" s="22"/>
    </row>
    <row r="111" spans="1:8" x14ac:dyDescent="0.2">
      <c r="A111" s="28"/>
      <c r="E111" s="14"/>
    </row>
    <row r="112" spans="1:8" x14ac:dyDescent="0.2">
      <c r="A112" s="27"/>
      <c r="E112" s="14"/>
      <c r="H112" s="23"/>
    </row>
    <row r="113" spans="1:5" x14ac:dyDescent="0.2">
      <c r="A113" s="12"/>
      <c r="E113" s="14"/>
    </row>
  </sheetData>
  <phoneticPr fontId="7" type="noConversion"/>
  <pageMargins left="0.5" right="0.5" top="0.6" bottom="0.6" header="0" footer="0"/>
  <pageSetup scale="42" orientation="portrait" r:id="rId1"/>
  <headerFooter alignWithMargins="0">
    <oddFooter>&amp;L&amp;Z&amp;F</oddFooter>
  </headerFooter>
  <rowBreaks count="1" manualBreakCount="1">
    <brk id="654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K Marshall</cp:lastModifiedBy>
  <cp:lastPrinted>2020-09-15T15:55:24Z</cp:lastPrinted>
  <dcterms:created xsi:type="dcterms:W3CDTF">2007-02-21T17:12:08Z</dcterms:created>
  <dcterms:modified xsi:type="dcterms:W3CDTF">2021-11-12T15:23:27Z</dcterms:modified>
</cp:coreProperties>
</file>