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dget and Planning\BP\Techfee\FY 2022-23\"/>
    </mc:Choice>
  </mc:AlternateContent>
  <xr:revisionPtr revIDLastSave="0" documentId="13_ncr:1_{53D041D6-0C12-40B3-A23A-6F4F9C8674DF}" xr6:coauthVersionLast="47" xr6:coauthVersionMax="47" xr10:uidLastSave="{00000000-0000-0000-0000-000000000000}"/>
  <bookViews>
    <workbookView xWindow="-80" yWindow="-80" windowWidth="19360" windowHeight="10360" xr2:uid="{00000000-000D-0000-FFFF-FFFF00000000}"/>
  </bookViews>
  <sheets>
    <sheet name="A" sheetId="1" r:id="rId1"/>
  </sheets>
  <definedNames>
    <definedName name="_xlnm.Print_Area" localSheetId="0">A!$A$1:$G$106</definedName>
    <definedName name="_xlnm.Print_Area">A!$A$1:$G$106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13" i="1" s="1"/>
  <c r="E13" i="1"/>
  <c r="G11" i="1"/>
  <c r="G12" i="1"/>
  <c r="G14" i="1"/>
  <c r="G17" i="1"/>
  <c r="G18" i="1"/>
  <c r="G88" i="1"/>
  <c r="G38" i="1"/>
  <c r="G39" i="1"/>
  <c r="G40" i="1"/>
  <c r="G41" i="1"/>
  <c r="G42" i="1"/>
  <c r="G45" i="1"/>
  <c r="G46" i="1"/>
  <c r="G49" i="1"/>
  <c r="G50" i="1"/>
  <c r="G53" i="1"/>
  <c r="G54" i="1"/>
  <c r="G55" i="1"/>
  <c r="G56" i="1"/>
  <c r="G59" i="1"/>
  <c r="G60" i="1"/>
  <c r="G61" i="1"/>
  <c r="G62" i="1"/>
  <c r="G65" i="1"/>
  <c r="G66" i="1"/>
  <c r="G67" i="1"/>
  <c r="G68" i="1"/>
  <c r="G71" i="1"/>
  <c r="G74" i="1"/>
  <c r="G75" i="1"/>
  <c r="G78" i="1"/>
  <c r="G81" i="1"/>
  <c r="G84" i="1"/>
  <c r="G89" i="1"/>
  <c r="G90" i="1"/>
  <c r="G91" i="1"/>
  <c r="G98" i="1"/>
  <c r="G99" i="1"/>
  <c r="G32" i="1"/>
  <c r="G33" i="1"/>
  <c r="G34" i="1"/>
  <c r="G35" i="1"/>
  <c r="G31" i="1"/>
  <c r="E9" i="1" l="1"/>
  <c r="G9" i="1" s="1"/>
  <c r="E97" i="1" l="1"/>
  <c r="G97" i="1" s="1"/>
  <c r="E23" i="1"/>
  <c r="G23" i="1" s="1"/>
  <c r="E16" i="1"/>
  <c r="G16" i="1" s="1"/>
  <c r="E10" i="1"/>
  <c r="G10" i="1" s="1"/>
  <c r="E15" i="1"/>
  <c r="G15" i="1" s="1"/>
  <c r="E96" i="1"/>
  <c r="G96" i="1" s="1"/>
  <c r="E24" i="1"/>
  <c r="G24" i="1" s="1"/>
  <c r="E22" i="1"/>
  <c r="G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tc={E70DABE9-CEEC-4C7B-9CE4-6BA3BA875B90}</author>
    <author>Amanda K Marshall</author>
  </authors>
  <commentList>
    <comment ref="E9" authorId="0" shapeId="0" xr:uid="{E70DABE9-CEEC-4C7B-9CE4-6BA3BA875B90}">
      <text>
        <t>[Threaded comment]
Your version of Excel allows you to read this threaded comment; however, any edits to it will get removed if the file is opened in a newer version of Excel. Learn more: https://go.microsoft.com/fwlink/?linkid=870924
Comment:
    $152,000 Adobe FY 24 (14 months paid in FY 23)</t>
      </text>
    </comment>
    <comment ref="E23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Amanda K Marshall:</t>
        </r>
        <r>
          <rPr>
            <sz val="9"/>
            <color indexed="81"/>
            <rFont val="Tahoma"/>
            <family val="2"/>
          </rPr>
          <t xml:space="preserve">
Used funds in FY21/22 for cost savings. Reduced FY22/23 budget by $104,111 (PO-197288)</t>
        </r>
      </text>
    </comment>
  </commentList>
</comments>
</file>

<file path=xl/sharedStrings.xml><?xml version="1.0" encoding="utf-8"?>
<sst xmlns="http://schemas.openxmlformats.org/spreadsheetml/2006/main" count="136" uniqueCount="136">
  <si>
    <t>Louisiana State University</t>
  </si>
  <si>
    <t>Student Technology Fee</t>
  </si>
  <si>
    <t>Project Description</t>
  </si>
  <si>
    <t>PUBLIC ACCESS (OBJ 1.1)</t>
  </si>
  <si>
    <t>GENERAL CLASSROOM (OBJ 1.4)</t>
  </si>
  <si>
    <t>STUDENT INSTRUCTIONAL PROGRAMS (OBJ 2.1)</t>
  </si>
  <si>
    <t>Instructional Support for Multimedia Classrooms</t>
  </si>
  <si>
    <t>Computing Services Student Workers</t>
  </si>
  <si>
    <t>Indicates Recurring Accounts</t>
  </si>
  <si>
    <t>Dollars</t>
  </si>
  <si>
    <t>Online Support Environment Student Workers</t>
  </si>
  <si>
    <t>DISCIPLINE SPECIFIC EQUIPMENT (OBJ 1.5)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</si>
  <si>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Veterinary Medicine</t>
    </r>
  </si>
  <si>
    <t>Project</t>
  </si>
  <si>
    <t>PJ000043</t>
  </si>
  <si>
    <t>PJ000029</t>
  </si>
  <si>
    <t>PJ000022</t>
  </si>
  <si>
    <t>PJ000023</t>
  </si>
  <si>
    <t>PJ000030</t>
  </si>
  <si>
    <t>PJ000047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</si>
  <si>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Agriculture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</si>
  <si>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Humanities &amp; Social Sciences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</si>
  <si>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Science</t>
    </r>
  </si>
  <si>
    <t>STF - Telecommunications Charges - Public Access, Wireless Node Charges, Computing Services, Cable News Feed</t>
  </si>
  <si>
    <t>STF - Software and Subscription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</si>
  <si>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Art &amp; Design</t>
    </r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</si>
  <si>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Business</t>
    </r>
  </si>
  <si>
    <t xml:space="preserve"> </t>
  </si>
  <si>
    <t>PJ000823</t>
  </si>
  <si>
    <t>PJ000822</t>
  </si>
  <si>
    <t>PJ000821</t>
  </si>
  <si>
    <t>PJ000819</t>
  </si>
  <si>
    <t>PJ000820</t>
  </si>
  <si>
    <t>CxC Student Training &amp; Support</t>
  </si>
  <si>
    <t>PJ000825</t>
  </si>
  <si>
    <t>STF - Digitial Learning Software and Life Cycle Replacement (LSU Online)</t>
  </si>
  <si>
    <t>PJ000830</t>
  </si>
  <si>
    <t>PJ000824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</si>
  <si>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Engineering</t>
    </r>
  </si>
  <si>
    <t>PJ000835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</si>
  <si>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Mass Comm</t>
    </r>
  </si>
  <si>
    <t>Multimedia Classroom (MMC) Supplies, Service, Support &amp; Security</t>
  </si>
  <si>
    <t xml:space="preserve">Computer Based Testing Lab </t>
  </si>
  <si>
    <t xml:space="preserve">Marketing &amp; Communications </t>
  </si>
  <si>
    <t xml:space="preserve">STF - Life Cycle Replacements (Server, Computer, Gear-to-Geaux, Furniture) </t>
  </si>
  <si>
    <t xml:space="preserve">STF - New Project Network Switches and Wireless Access </t>
  </si>
  <si>
    <t xml:space="preserve">Retrofitted Classrooms </t>
  </si>
  <si>
    <t xml:space="preserve">Portable and Reserve/Support Equipment </t>
  </si>
  <si>
    <t>** Carry forward from FY 21-22 balance</t>
  </si>
  <si>
    <t xml:space="preserve">Equipment for Modernization of Food and Feed Analysis Laboratories - Nutrition &amp; Food Science &amp; Animal Sciences </t>
  </si>
  <si>
    <t xml:space="preserve">Instrument for Active Participation of Undergraduate &amp; Graduate Students </t>
  </si>
  <si>
    <t>Autonomous Construction - Landscape Architecture</t>
  </si>
  <si>
    <t>Digital Imaging Studio Upgrades - Art</t>
  </si>
  <si>
    <t>Digital Kiln Upgrade for Contemporary Ceramic Arts</t>
  </si>
  <si>
    <t>Transforming Education in the Securities Markets Analysis Research and Trading (SMART) Lab - Finance</t>
  </si>
  <si>
    <t>PJ000888**</t>
  </si>
  <si>
    <t>PJ000824**</t>
  </si>
  <si>
    <t>STF - New Project Network Switches and Wireless Access **</t>
  </si>
  <si>
    <t>PJ000821**</t>
  </si>
  <si>
    <t>STF - Life Cycle Replacements (Server, Computer, Gear-to-Geaux, Furniture)**</t>
  </si>
  <si>
    <t>Vet Med Software</t>
  </si>
  <si>
    <t>Vet Med Purchase of New Computers for Student**</t>
  </si>
  <si>
    <t>PJ000899**</t>
  </si>
  <si>
    <t xml:space="preserve">Large Room Cameras and Microphones for Student Communication </t>
  </si>
  <si>
    <t>Teaching Technology for Science in the Digital Age and Era of Big Data</t>
  </si>
  <si>
    <t xml:space="preserve">Language Lab and Resource Center's Multimedia and Collaborative Space </t>
  </si>
  <si>
    <t xml:space="preserve">Enhancement of the Lecture Demonstration and Teaching Laboratory Capability - Physics and Astronomy </t>
  </si>
  <si>
    <t>A Teaching Outreach Microscope for the LSU Museum of Natural Science</t>
  </si>
  <si>
    <t>Strain Sensing Present and Future - Mechanical &amp; Industrial Engineering</t>
  </si>
  <si>
    <t xml:space="preserve">Spatial Visualization Training App - Mechanical Engineering  </t>
  </si>
  <si>
    <t>FY 2022-2023 - Project Approval List</t>
  </si>
  <si>
    <t xml:space="preserve">  </t>
  </si>
  <si>
    <r>
      <rPr>
        <b/>
        <sz val="10"/>
        <rFont val="Arial"/>
        <family val="2"/>
      </rPr>
      <t xml:space="preserve">      </t>
    </r>
    <r>
      <rPr>
        <b/>
        <u/>
        <sz val="10"/>
        <rFont val="Arial"/>
        <family val="2"/>
      </rPr>
      <t>College of Coast &amp; Environment</t>
    </r>
  </si>
  <si>
    <t xml:space="preserve">Enhancing Student Engagement and Training in Greenhouse Gas Emission - Oceanography &amp; Coastal Sciences </t>
  </si>
  <si>
    <r>
      <t xml:space="preserve">      </t>
    </r>
    <r>
      <rPr>
        <b/>
        <u/>
        <sz val="10"/>
        <rFont val="Arial"/>
        <family val="2"/>
      </rPr>
      <t>Libraries</t>
    </r>
  </si>
  <si>
    <t>Facilitating Collaboration &amp; Increasing Technology-Enabled Spaces in LSU Libraries</t>
  </si>
  <si>
    <t>PJ000966**</t>
  </si>
  <si>
    <t>PJ000979**</t>
  </si>
  <si>
    <t>PJ000958**</t>
  </si>
  <si>
    <t>PJ000959**</t>
  </si>
  <si>
    <t>PJ000960**</t>
  </si>
  <si>
    <t>PJ000963**</t>
  </si>
  <si>
    <t>PJ000962**</t>
  </si>
  <si>
    <t>PJ000965**</t>
  </si>
  <si>
    <t>PJ000974**</t>
  </si>
  <si>
    <t>PJ000975**</t>
  </si>
  <si>
    <t>PJ000971**</t>
  </si>
  <si>
    <t>PJ000973**</t>
  </si>
  <si>
    <t>PJ000964**</t>
  </si>
  <si>
    <t>PJ000969**</t>
  </si>
  <si>
    <t>PJ000961**</t>
  </si>
  <si>
    <t>Enriched Technology Learning with Advanced Environmental Control Instruments - School of Soil, Environmental &amp; Plant Sciences</t>
  </si>
  <si>
    <t>Enriching the Richardson Lab</t>
  </si>
  <si>
    <t>PJ000978</t>
  </si>
  <si>
    <t>STF SG - Printing Initiative</t>
  </si>
  <si>
    <t>PJ000758**</t>
  </si>
  <si>
    <t>Video Editing Stations for Creative Sandbox</t>
  </si>
  <si>
    <r>
      <t xml:space="preserve">      </t>
    </r>
    <r>
      <rPr>
        <b/>
        <u/>
        <sz val="10"/>
        <rFont val="Arial"/>
        <family val="2"/>
      </rPr>
      <t>Music &amp; Dramatic Arts</t>
    </r>
  </si>
  <si>
    <r>
      <t xml:space="preserve">      </t>
    </r>
    <r>
      <rPr>
        <b/>
        <u/>
        <sz val="10"/>
        <rFont val="Arial"/>
        <family val="2"/>
      </rPr>
      <t>Disabilty Services</t>
    </r>
  </si>
  <si>
    <r>
      <t xml:space="preserve">      </t>
    </r>
    <r>
      <rPr>
        <b/>
        <u/>
        <sz val="10"/>
        <rFont val="Arial"/>
        <family val="2"/>
      </rPr>
      <t>LSUPD</t>
    </r>
  </si>
  <si>
    <t>Enhanced Technology Learning with Wi-Fi Connectivity at Hill Farm Teaching</t>
  </si>
  <si>
    <t>Critical Infrastructure for agriculture for agricultural training: acquisition of plant growth chamber for improved plant pathology teaching</t>
  </si>
  <si>
    <t>Expanded Digital Imaging Studio</t>
  </si>
  <si>
    <t>VizLab - Place Innovation, Fun Learning, and Sustainable Design</t>
  </si>
  <si>
    <t>Connecting Technology to Finance in the Securities Markets Analysis, Research</t>
  </si>
  <si>
    <t>Enhancing Student Engagement and Training in Coastal Sciences Using Updated Microscopes and Cameras</t>
  </si>
  <si>
    <t>Inductively Coupled Plasma Optical Emission Spectrometer (ICP-OES) for Analytical Chemistry Teaching Laboratory</t>
  </si>
  <si>
    <t xml:space="preserve">Microscope imaging system for BIOL 3156 and BIOL 4104 Labs Biology </t>
  </si>
  <si>
    <t>Introducing Artificial Intelligence to Computer Vision Curriculum</t>
  </si>
  <si>
    <t xml:space="preserve">Digital Environment for Learning Human Health and Wellbeing in Built Environments </t>
  </si>
  <si>
    <t>Disability Services Computer Based Testing</t>
  </si>
  <si>
    <t>Dance Studio Conversion into a Performance Space and Enhanced Classroom</t>
  </si>
  <si>
    <t>LSUPD Highland Road Cameras</t>
  </si>
  <si>
    <t>World Language Lab &amp; Resource Center's Multimedia and Open Educational Resource Enhancement</t>
  </si>
  <si>
    <t>Vet Med Clinical Skills Model &amp; Virtual Anatomy Softwar</t>
  </si>
  <si>
    <t>PJ0001016</t>
  </si>
  <si>
    <t>PJ001012</t>
  </si>
  <si>
    <t>PJ001014</t>
  </si>
  <si>
    <t>PJ001020</t>
  </si>
  <si>
    <t>PJ001019</t>
  </si>
  <si>
    <t>PJ001015</t>
  </si>
  <si>
    <t>Expended</t>
  </si>
  <si>
    <t>Balance Remaining</t>
  </si>
  <si>
    <t>PJ001023</t>
  </si>
  <si>
    <t>PJ001034</t>
  </si>
  <si>
    <t>PJ001027</t>
  </si>
  <si>
    <t>PJ001024</t>
  </si>
  <si>
    <t>PJ001017</t>
  </si>
  <si>
    <t>PJ001018</t>
  </si>
  <si>
    <t>PJ001028</t>
  </si>
  <si>
    <t>PJ001025</t>
  </si>
  <si>
    <t>PJ001013</t>
  </si>
  <si>
    <t>Eduroam Upgrade</t>
  </si>
  <si>
    <t>PJ000561</t>
  </si>
  <si>
    <t>PJ001022</t>
  </si>
  <si>
    <t>As of 7/24/2023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</si>
</sst>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10" x14ac:knownFonts="1">
    <font>
      <sz val="12"/>
      <name val="Arial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Continuous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164" fontId="3" fillId="2" borderId="0" xfId="0" applyNumberFormat="1" applyFont="1" applyFill="1"/>
    <xf numFmtId="164" fontId="3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4" fontId="3" fillId="2" borderId="0" xfId="0" applyNumberFormat="1" applyFont="1" applyFill="1" applyAlignment="1">
      <alignment horizontal="center"/>
    </xf>
    <xf numFmtId="164" fontId="6" fillId="0" borderId="0" xfId="0" applyNumberFormat="1" applyFont="1"/>
    <xf numFmtId="164" fontId="6" fillId="0" borderId="0" xfId="0" applyNumberFormat="1" applyFont="1" applyAlignment="1">
      <alignment horizontal="center"/>
    </xf>
    <xf numFmtId="164" fontId="6" fillId="3" borderId="0" xfId="0" applyNumberFormat="1" applyFont="1" applyFill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4" fontId="6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164" fontId="3" fillId="4" borderId="0" xfId="0" applyNumberFormat="1" applyFont="1" applyFill="1"/>
    <xf numFmtId="0" fontId="3" fillId="0" borderId="0" xfId="0" applyFont="1" applyAlignment="1">
      <alignment horizontal="left"/>
    </xf>
    <xf numFmtId="0" fontId="3" fillId="4" borderId="0" xfId="0" applyFont="1" applyFill="1"/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anda K Marshall" id="{7C923BBF-4B1A-439D-9FBD-0AD4474DBDC0}" userId="Amanda K Marshall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9" dT="2023-07-14T14:26:17.94" personId="{7C923BBF-4B1A-439D-9FBD-0AD4474DBDC0}" id="{E70DABE9-CEEC-4C7B-9CE4-6BA3BA875B90}">
    <text>$152,000 Adobe FY 24 (14 months paid in FY 23)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108"/>
  <sheetViews>
    <sheetView showGridLines="0" tabSelected="1" view="pageBreakPreview" topLeftCell="A73" zoomScale="87" zoomScaleNormal="87" zoomScaleSheetLayoutView="87" workbookViewId="0">
      <selection activeCell="A95" sqref="A95"/>
    </sheetView>
  </sheetViews>
  <sheetFormatPr defaultColWidth="9.6640625" defaultRowHeight="15" x14ac:dyDescent="0.2"/>
  <cols>
    <col min="1" max="1" width="82.88671875" style="3" customWidth="1"/>
    <col min="2" max="2" width="2.6640625" style="3" customWidth="1"/>
    <col min="3" max="3" width="8.6640625" style="3" customWidth="1"/>
    <col min="4" max="4" width="2.6640625" style="3" customWidth="1"/>
    <col min="5" max="5" width="8.77734375" style="3" bestFit="1" customWidth="1"/>
    <col min="6" max="6" width="13.33203125" style="3" customWidth="1"/>
    <col min="7" max="7" width="13.6640625" style="4" bestFit="1" customWidth="1"/>
    <col min="8" max="8" width="12.6640625" style="3" customWidth="1"/>
    <col min="9" max="9" width="6.6640625" style="3" customWidth="1"/>
    <col min="10" max="10" width="2.6640625" style="3" customWidth="1"/>
    <col min="11" max="11" width="6.6640625" style="3" customWidth="1"/>
    <col min="12" max="12" width="1.6640625" style="3" customWidth="1"/>
    <col min="13" max="13" width="11.6640625" style="3" customWidth="1"/>
    <col min="14" max="14" width="1.6640625" style="3" customWidth="1"/>
    <col min="15" max="15" width="5.6640625" style="3" customWidth="1"/>
    <col min="16" max="16" width="1.6640625" style="3" customWidth="1"/>
    <col min="17" max="17" width="5.6640625" style="3" customWidth="1"/>
    <col min="18" max="18" width="1.6640625" style="3" customWidth="1"/>
    <col min="19" max="19" width="5.6640625" style="3" customWidth="1"/>
    <col min="20" max="20" width="1.6640625" style="3" customWidth="1"/>
    <col min="21" max="21" width="5.6640625" style="3" customWidth="1"/>
    <col min="22" max="22" width="1.6640625" style="3" customWidth="1"/>
    <col min="23" max="23" width="5.6640625" style="3" customWidth="1"/>
    <col min="24" max="24" width="1.6640625" style="3" customWidth="1"/>
    <col min="25" max="25" width="5.6640625" style="3" customWidth="1"/>
    <col min="26" max="26" width="1.6640625" style="3" customWidth="1"/>
    <col min="27" max="27" width="5.6640625" style="3" customWidth="1"/>
    <col min="28" max="28" width="1.6640625" style="3" customWidth="1"/>
    <col min="29" max="29" width="5.6640625" style="3" customWidth="1"/>
    <col min="30" max="30" width="1.6640625" style="3" customWidth="1"/>
    <col min="31" max="31" width="5.6640625" style="3" customWidth="1"/>
    <col min="32" max="32" width="1.6640625" style="3" customWidth="1"/>
    <col min="33" max="35" width="5.6640625" style="3" customWidth="1"/>
    <col min="36" max="252" width="9.6640625" style="3" customWidth="1"/>
    <col min="253" max="16384" width="9.6640625" style="1"/>
  </cols>
  <sheetData>
    <row r="1" spans="1:32" x14ac:dyDescent="0.2">
      <c r="A1" s="2" t="s">
        <v>0</v>
      </c>
    </row>
    <row r="2" spans="1:32" x14ac:dyDescent="0.2">
      <c r="A2" s="2" t="s">
        <v>1</v>
      </c>
    </row>
    <row r="3" spans="1:32" x14ac:dyDescent="0.2">
      <c r="A3" s="2" t="s">
        <v>70</v>
      </c>
    </row>
    <row r="4" spans="1:32" x14ac:dyDescent="0.2">
      <c r="A4" s="2" t="s">
        <v>135</v>
      </c>
      <c r="E4" s="5"/>
      <c r="F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 x14ac:dyDescent="0.2">
      <c r="A5" s="2"/>
      <c r="E5" s="5"/>
      <c r="F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x14ac:dyDescent="0.2">
      <c r="A6" s="5" t="s">
        <v>2</v>
      </c>
      <c r="C6" s="24" t="s">
        <v>13</v>
      </c>
      <c r="D6" s="24"/>
      <c r="E6" s="5" t="s">
        <v>9</v>
      </c>
      <c r="F6" s="24" t="s">
        <v>121</v>
      </c>
      <c r="G6" s="5" t="s">
        <v>122</v>
      </c>
      <c r="I6" s="5"/>
      <c r="K6" s="5"/>
      <c r="M6" s="5"/>
    </row>
    <row r="7" spans="1:32" x14ac:dyDescent="0.2">
      <c r="A7" s="7"/>
      <c r="C7" s="5"/>
      <c r="D7" s="5"/>
      <c r="E7" s="7"/>
      <c r="F7" s="5"/>
      <c r="G7" s="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9" t="s">
        <v>3</v>
      </c>
      <c r="C8" s="5"/>
      <c r="D8" s="5"/>
      <c r="E8" s="5"/>
      <c r="F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">
      <c r="A9" s="13" t="s">
        <v>24</v>
      </c>
      <c r="B9" s="13"/>
      <c r="C9" s="27" t="s">
        <v>15</v>
      </c>
      <c r="D9" s="13"/>
      <c r="E9" s="4">
        <f>1571615-149350-72100+152000</f>
        <v>1502165</v>
      </c>
      <c r="F9" s="5">
        <v>1424413.99</v>
      </c>
      <c r="G9" s="15">
        <f>E9-F9</f>
        <v>77751.010000000009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">
      <c r="A10" s="12" t="s">
        <v>23</v>
      </c>
      <c r="C10" s="27" t="s">
        <v>14</v>
      </c>
      <c r="D10" s="5"/>
      <c r="E10" s="4">
        <f>20000+2500+35000+367000</f>
        <v>424500</v>
      </c>
      <c r="F10" s="5">
        <v>374135.06</v>
      </c>
      <c r="G10" s="15">
        <f t="shared" ref="G10:G24" si="0">E10-F10</f>
        <v>50364.94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">
      <c r="A11" s="13" t="s">
        <v>43</v>
      </c>
      <c r="B11" s="13"/>
      <c r="C11" s="27" t="s">
        <v>28</v>
      </c>
      <c r="D11" s="13"/>
      <c r="E11" s="4">
        <v>1000</v>
      </c>
      <c r="F11" s="5">
        <v>1000</v>
      </c>
      <c r="G11" s="15">
        <f t="shared" si="0"/>
        <v>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">
      <c r="A12" s="13" t="s">
        <v>42</v>
      </c>
      <c r="B12" s="13"/>
      <c r="C12" s="27" t="s">
        <v>29</v>
      </c>
      <c r="D12" s="13"/>
      <c r="E12" s="4">
        <v>250200</v>
      </c>
      <c r="F12" s="5">
        <v>247647.73</v>
      </c>
      <c r="G12" s="15">
        <f t="shared" si="0"/>
        <v>2552.2699999999895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2">
      <c r="A13" s="13" t="s">
        <v>44</v>
      </c>
      <c r="B13" s="13"/>
      <c r="C13" s="27" t="s">
        <v>30</v>
      </c>
      <c r="D13" s="13"/>
      <c r="E13" s="4">
        <f>337400</f>
        <v>337400</v>
      </c>
      <c r="F13" s="5">
        <f>364307.36-54720</f>
        <v>309587.36</v>
      </c>
      <c r="G13" s="15">
        <f t="shared" si="0"/>
        <v>27812.640000000014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x14ac:dyDescent="0.2">
      <c r="A14" s="13" t="s">
        <v>59</v>
      </c>
      <c r="B14" s="13"/>
      <c r="C14" s="27" t="s">
        <v>58</v>
      </c>
      <c r="D14" s="13"/>
      <c r="E14" s="4">
        <v>54720</v>
      </c>
      <c r="F14" s="5">
        <v>54720</v>
      </c>
      <c r="G14" s="15">
        <f t="shared" si="0"/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x14ac:dyDescent="0.2">
      <c r="A15" s="13" t="s">
        <v>35</v>
      </c>
      <c r="B15" s="13"/>
      <c r="C15" s="27" t="s">
        <v>36</v>
      </c>
      <c r="D15" s="13"/>
      <c r="E15" s="4">
        <f>149350+72100</f>
        <v>221450</v>
      </c>
      <c r="F15" s="5">
        <v>194046.3</v>
      </c>
      <c r="G15" s="15">
        <f t="shared" si="0"/>
        <v>27403.700000000012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x14ac:dyDescent="0.2">
      <c r="A16" s="13" t="s">
        <v>45</v>
      </c>
      <c r="B16" s="13"/>
      <c r="C16" s="27" t="s">
        <v>37</v>
      </c>
      <c r="D16" s="13"/>
      <c r="E16" s="4">
        <f>75000+143217</f>
        <v>218217</v>
      </c>
      <c r="F16" s="5">
        <v>151983.48000000001</v>
      </c>
      <c r="G16" s="15">
        <f t="shared" si="0"/>
        <v>66233.51999999999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252" x14ac:dyDescent="0.2">
      <c r="A17" s="13" t="s">
        <v>57</v>
      </c>
      <c r="B17" s="13"/>
      <c r="C17" s="27" t="s">
        <v>56</v>
      </c>
      <c r="D17" s="13"/>
      <c r="E17" s="4">
        <v>171100</v>
      </c>
      <c r="F17" s="5"/>
      <c r="G17" s="15">
        <f t="shared" si="0"/>
        <v>171100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252" x14ac:dyDescent="0.2">
      <c r="A18" s="13" t="s">
        <v>94</v>
      </c>
      <c r="B18" s="13"/>
      <c r="C18" s="27" t="s">
        <v>93</v>
      </c>
      <c r="D18" s="13"/>
      <c r="E18" s="4">
        <v>60000</v>
      </c>
      <c r="F18" s="5">
        <v>6746.99</v>
      </c>
      <c r="G18" s="15">
        <f t="shared" si="0"/>
        <v>53253.01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252" x14ac:dyDescent="0.2">
      <c r="A19" s="11"/>
      <c r="C19" s="5"/>
      <c r="D19" s="5"/>
      <c r="E19" s="4"/>
      <c r="F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252" x14ac:dyDescent="0.2">
      <c r="A20" s="13"/>
      <c r="C20" s="5"/>
      <c r="D20" s="5"/>
      <c r="E20" s="4"/>
      <c r="F20" s="5"/>
      <c r="H20" s="15"/>
      <c r="I20" s="6"/>
      <c r="J20" s="6"/>
      <c r="K20" s="6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252" x14ac:dyDescent="0.2">
      <c r="A21" s="9" t="s">
        <v>4</v>
      </c>
      <c r="C21" s="5"/>
      <c r="D21" s="5"/>
      <c r="E21" s="4"/>
      <c r="F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252" x14ac:dyDescent="0.2">
      <c r="A22" s="10" t="s">
        <v>41</v>
      </c>
      <c r="C22" s="27" t="s">
        <v>16</v>
      </c>
      <c r="D22" s="5"/>
      <c r="E22" s="4">
        <f>45375+40000</f>
        <v>85375</v>
      </c>
      <c r="F22" s="5">
        <v>80341.31</v>
      </c>
      <c r="G22" s="15">
        <f t="shared" si="0"/>
        <v>5033.6900000000023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252" x14ac:dyDescent="0.2">
      <c r="A23" s="10" t="s">
        <v>46</v>
      </c>
      <c r="C23" s="27" t="s">
        <v>31</v>
      </c>
      <c r="D23" s="5"/>
      <c r="E23" s="4">
        <f>219150-104111</f>
        <v>115039</v>
      </c>
      <c r="F23" s="5">
        <v>100045</v>
      </c>
      <c r="G23" s="15">
        <f t="shared" si="0"/>
        <v>14994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252" x14ac:dyDescent="0.2">
      <c r="A24" s="10" t="s">
        <v>47</v>
      </c>
      <c r="C24" s="27" t="s">
        <v>32</v>
      </c>
      <c r="D24" s="5"/>
      <c r="E24" s="4">
        <f>30000+20000</f>
        <v>50000</v>
      </c>
      <c r="F24" s="5">
        <v>31916.85</v>
      </c>
      <c r="G24" s="15">
        <f t="shared" si="0"/>
        <v>18083.150000000001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252" x14ac:dyDescent="0.2">
      <c r="A25" s="13"/>
      <c r="B25" s="13"/>
      <c r="C25" s="5"/>
      <c r="D25" s="5"/>
      <c r="E25" s="4"/>
      <c r="F25" s="5"/>
      <c r="G25" s="6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252" x14ac:dyDescent="0.2">
      <c r="A26" s="14"/>
      <c r="B26" s="13"/>
      <c r="C26" s="13"/>
      <c r="D26" s="13"/>
      <c r="E26" s="13"/>
      <c r="F26" s="13"/>
      <c r="G26" s="15"/>
      <c r="H26" s="4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1:252" x14ac:dyDescent="0.2">
      <c r="A27" s="9" t="s">
        <v>11</v>
      </c>
      <c r="B27" s="13"/>
      <c r="C27" s="13"/>
      <c r="D27" s="13"/>
      <c r="E27" s="13"/>
      <c r="F27" s="13"/>
      <c r="G27" s="15"/>
      <c r="H27" s="4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x14ac:dyDescent="0.2">
      <c r="A28" s="9"/>
      <c r="B28" s="13"/>
      <c r="C28" s="13"/>
      <c r="D28" s="13"/>
      <c r="E28" s="13"/>
      <c r="F28" s="13"/>
      <c r="G28" s="15"/>
      <c r="H28" s="4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x14ac:dyDescent="0.2">
      <c r="A29" s="14" t="s">
        <v>27</v>
      </c>
      <c r="B29" s="13"/>
      <c r="C29" s="13"/>
      <c r="D29" s="13"/>
      <c r="E29" s="4"/>
      <c r="F29" s="13"/>
      <c r="G29" s="15"/>
      <c r="H29" s="4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x14ac:dyDescent="0.2">
      <c r="A30" s="23" t="s">
        <v>20</v>
      </c>
      <c r="B30" s="13"/>
      <c r="C30" s="13"/>
      <c r="D30" s="13"/>
      <c r="E30" s="4"/>
      <c r="F30" s="13"/>
      <c r="G30" s="15"/>
      <c r="H30" s="4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x14ac:dyDescent="0.2">
      <c r="A31" s="26" t="s">
        <v>91</v>
      </c>
      <c r="B31" s="13"/>
      <c r="C31" s="13" t="s">
        <v>55</v>
      </c>
      <c r="D31" s="13"/>
      <c r="E31" s="4">
        <v>57595</v>
      </c>
      <c r="F31" s="4">
        <v>0</v>
      </c>
      <c r="G31" s="15">
        <f>E31-F31</f>
        <v>57595</v>
      </c>
      <c r="H31" s="4"/>
      <c r="I31" s="6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x14ac:dyDescent="0.2">
      <c r="A32" s="13" t="s">
        <v>49</v>
      </c>
      <c r="B32" s="13"/>
      <c r="C32" s="13" t="s">
        <v>76</v>
      </c>
      <c r="D32" s="13"/>
      <c r="E32" s="4">
        <v>118700</v>
      </c>
      <c r="F32" s="4">
        <v>114465.8</v>
      </c>
      <c r="G32" s="15">
        <f t="shared" ref="G32:G91" si="1">E32-F32</f>
        <v>4234.1999999999971</v>
      </c>
      <c r="H32" s="4"/>
      <c r="I32" s="6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2" x14ac:dyDescent="0.2">
      <c r="A33" s="26" t="s">
        <v>50</v>
      </c>
      <c r="B33" s="13"/>
      <c r="C33" s="13" t="s">
        <v>77</v>
      </c>
      <c r="D33" s="13"/>
      <c r="E33" s="4">
        <v>22981</v>
      </c>
      <c r="F33" s="4">
        <v>22889.95</v>
      </c>
      <c r="G33" s="15">
        <f t="shared" si="1"/>
        <v>91.049999999999272</v>
      </c>
      <c r="H33" s="4"/>
      <c r="I33" s="6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2" x14ac:dyDescent="0.2">
      <c r="A34" s="26" t="s">
        <v>100</v>
      </c>
      <c r="B34" s="13"/>
      <c r="C34" s="13" t="s">
        <v>123</v>
      </c>
      <c r="D34" s="13"/>
      <c r="E34" s="4">
        <v>14900</v>
      </c>
      <c r="F34" s="4">
        <v>5150.21</v>
      </c>
      <c r="G34" s="15">
        <f t="shared" si="1"/>
        <v>9749.7900000000009</v>
      </c>
      <c r="H34" s="4"/>
      <c r="I34" s="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</row>
    <row r="35" spans="1:252" x14ac:dyDescent="0.2">
      <c r="A35" s="26" t="s">
        <v>101</v>
      </c>
      <c r="B35" s="13"/>
      <c r="C35" s="13" t="s">
        <v>124</v>
      </c>
      <c r="D35" s="13"/>
      <c r="E35" s="4">
        <v>102660</v>
      </c>
      <c r="F35" s="4">
        <v>0</v>
      </c>
      <c r="G35" s="15">
        <f t="shared" si="1"/>
        <v>102660</v>
      </c>
      <c r="H35" s="4"/>
      <c r="I35" s="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</row>
    <row r="36" spans="1:252" x14ac:dyDescent="0.2">
      <c r="A36" s="13"/>
      <c r="B36" s="13"/>
      <c r="C36" s="13"/>
      <c r="D36" s="13"/>
      <c r="E36" s="4"/>
      <c r="F36" s="13"/>
      <c r="G36" s="15"/>
      <c r="H36" s="4"/>
      <c r="I36" s="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</row>
    <row r="37" spans="1:252" x14ac:dyDescent="0.2">
      <c r="A37" s="23" t="s">
        <v>25</v>
      </c>
      <c r="B37" s="13"/>
      <c r="C37" s="13"/>
      <c r="D37" s="13"/>
      <c r="E37" s="4"/>
      <c r="F37" s="13"/>
      <c r="G37" s="15"/>
      <c r="H37" s="4"/>
      <c r="I37" s="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</row>
    <row r="38" spans="1:252" x14ac:dyDescent="0.2">
      <c r="A38" s="26" t="s">
        <v>51</v>
      </c>
      <c r="B38" s="13"/>
      <c r="C38" s="13" t="s">
        <v>78</v>
      </c>
      <c r="D38" s="13"/>
      <c r="E38" s="4">
        <v>112390</v>
      </c>
      <c r="F38" s="4">
        <v>112390</v>
      </c>
      <c r="G38" s="15">
        <f t="shared" si="1"/>
        <v>0</v>
      </c>
      <c r="H38" s="4"/>
      <c r="I38" s="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</row>
    <row r="39" spans="1:252" x14ac:dyDescent="0.2">
      <c r="A39" s="13" t="s">
        <v>52</v>
      </c>
      <c r="B39" s="13"/>
      <c r="C39" s="13" t="s">
        <v>79</v>
      </c>
      <c r="D39" s="13"/>
      <c r="E39" s="4">
        <v>10242</v>
      </c>
      <c r="F39" s="4">
        <v>8807.01</v>
      </c>
      <c r="G39" s="15">
        <f t="shared" si="1"/>
        <v>1434.9899999999998</v>
      </c>
      <c r="H39" s="4"/>
      <c r="I39" s="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</row>
    <row r="40" spans="1:252" x14ac:dyDescent="0.2">
      <c r="A40" s="13" t="s">
        <v>53</v>
      </c>
      <c r="B40" s="13"/>
      <c r="C40" s="13" t="s">
        <v>80</v>
      </c>
      <c r="D40" s="13"/>
      <c r="E40" s="4">
        <v>24900</v>
      </c>
      <c r="F40" s="4">
        <v>0</v>
      </c>
      <c r="G40" s="15">
        <f t="shared" si="1"/>
        <v>24900</v>
      </c>
      <c r="H40" s="4"/>
      <c r="I40" s="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</row>
    <row r="41" spans="1:252" x14ac:dyDescent="0.2">
      <c r="A41" s="13" t="s">
        <v>102</v>
      </c>
      <c r="B41" s="13"/>
      <c r="C41" s="13" t="s">
        <v>130</v>
      </c>
      <c r="D41" s="13"/>
      <c r="E41" s="4">
        <v>88448</v>
      </c>
      <c r="F41" s="4">
        <v>80504.759999999995</v>
      </c>
      <c r="G41" s="15">
        <f t="shared" si="1"/>
        <v>7943.2400000000052</v>
      </c>
      <c r="H41" s="4"/>
      <c r="I41" s="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</row>
    <row r="42" spans="1:252" x14ac:dyDescent="0.2">
      <c r="A42" s="13" t="s">
        <v>103</v>
      </c>
      <c r="B42" s="13"/>
      <c r="C42" s="13" t="s">
        <v>118</v>
      </c>
      <c r="D42" s="13"/>
      <c r="E42" s="4">
        <v>22795</v>
      </c>
      <c r="F42" s="4">
        <v>6942.07</v>
      </c>
      <c r="G42" s="15">
        <f t="shared" si="1"/>
        <v>15852.93</v>
      </c>
      <c r="H42" s="4"/>
      <c r="I42" s="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</row>
    <row r="43" spans="1:252" x14ac:dyDescent="0.2">
      <c r="A43" s="13"/>
      <c r="B43" s="13"/>
      <c r="C43" s="13"/>
      <c r="D43" s="13"/>
      <c r="E43" s="4"/>
      <c r="F43" s="4"/>
      <c r="G43" s="15"/>
      <c r="H43" s="4"/>
      <c r="I43" s="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</row>
    <row r="44" spans="1:252" x14ac:dyDescent="0.2">
      <c r="A44" s="23" t="s">
        <v>26</v>
      </c>
      <c r="B44" s="13"/>
      <c r="C44" s="13"/>
      <c r="D44" s="13"/>
      <c r="E44" s="4"/>
      <c r="F44" s="4"/>
      <c r="G44" s="15"/>
      <c r="H44" s="4"/>
      <c r="I44" s="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</row>
    <row r="45" spans="1:252" x14ac:dyDescent="0.2">
      <c r="A45" s="13" t="s">
        <v>54</v>
      </c>
      <c r="B45" s="13"/>
      <c r="C45" s="13" t="s">
        <v>81</v>
      </c>
      <c r="D45" s="13"/>
      <c r="E45" s="4">
        <v>59365</v>
      </c>
      <c r="F45" s="4">
        <v>57695.31</v>
      </c>
      <c r="G45" s="15">
        <f t="shared" si="1"/>
        <v>1669.6900000000023</v>
      </c>
      <c r="H45" s="4"/>
      <c r="I45" s="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</row>
    <row r="46" spans="1:252" x14ac:dyDescent="0.2">
      <c r="A46" s="13" t="s">
        <v>104</v>
      </c>
      <c r="B46" s="13"/>
      <c r="C46" s="13" t="s">
        <v>126</v>
      </c>
      <c r="D46" s="13"/>
      <c r="E46" s="4">
        <v>66500</v>
      </c>
      <c r="F46" s="4">
        <v>1110</v>
      </c>
      <c r="G46" s="15">
        <f t="shared" si="1"/>
        <v>65390</v>
      </c>
      <c r="H46" s="4"/>
      <c r="I46" s="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</row>
    <row r="47" spans="1:252" x14ac:dyDescent="0.2">
      <c r="A47" s="13"/>
      <c r="B47" s="13"/>
      <c r="C47" s="13"/>
      <c r="D47" s="13"/>
      <c r="E47" s="4"/>
      <c r="F47" s="4"/>
      <c r="G47" s="15"/>
      <c r="H47" s="4"/>
      <c r="I47" s="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</row>
    <row r="48" spans="1:252" x14ac:dyDescent="0.2">
      <c r="A48" s="23" t="s">
        <v>72</v>
      </c>
      <c r="B48" s="13"/>
      <c r="C48" s="13"/>
      <c r="D48" s="13"/>
      <c r="E48" s="4"/>
      <c r="F48" s="4"/>
      <c r="G48" s="15"/>
      <c r="H48" s="4"/>
      <c r="I48" s="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</row>
    <row r="49" spans="1:252" x14ac:dyDescent="0.2">
      <c r="A49" s="13" t="s">
        <v>73</v>
      </c>
      <c r="B49" s="13"/>
      <c r="C49" s="13" t="s">
        <v>82</v>
      </c>
      <c r="D49" s="13"/>
      <c r="E49" s="4">
        <v>55864</v>
      </c>
      <c r="F49" s="4">
        <v>55864</v>
      </c>
      <c r="G49" s="15">
        <f t="shared" si="1"/>
        <v>0</v>
      </c>
      <c r="H49" s="4"/>
      <c r="I49" s="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</row>
    <row r="50" spans="1:252" x14ac:dyDescent="0.2">
      <c r="A50" s="13" t="s">
        <v>105</v>
      </c>
      <c r="B50" s="13"/>
      <c r="C50" s="13" t="s">
        <v>119</v>
      </c>
      <c r="D50" s="13"/>
      <c r="E50" s="4">
        <v>8132</v>
      </c>
      <c r="F50" s="4">
        <v>0</v>
      </c>
      <c r="G50" s="15">
        <f t="shared" si="1"/>
        <v>8132</v>
      </c>
      <c r="H50" s="4"/>
      <c r="I50" s="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</row>
    <row r="51" spans="1:252" x14ac:dyDescent="0.2">
      <c r="A51" s="13"/>
      <c r="B51" s="13"/>
      <c r="C51" s="13"/>
      <c r="D51" s="13"/>
      <c r="E51" s="4"/>
      <c r="F51" s="4"/>
      <c r="G51" s="15"/>
      <c r="H51" s="4"/>
      <c r="I51" s="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</row>
    <row r="52" spans="1:252" x14ac:dyDescent="0.2">
      <c r="A52" s="23" t="s">
        <v>21</v>
      </c>
      <c r="B52" s="13"/>
      <c r="C52" s="13"/>
      <c r="D52" s="13"/>
      <c r="E52" s="4"/>
      <c r="F52" s="4"/>
      <c r="G52" s="15"/>
      <c r="H52" s="4"/>
      <c r="I52" s="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</row>
    <row r="53" spans="1:252" x14ac:dyDescent="0.2">
      <c r="A53" s="13" t="s">
        <v>92</v>
      </c>
      <c r="B53" s="13"/>
      <c r="C53" s="13" t="s">
        <v>95</v>
      </c>
      <c r="D53" s="13"/>
      <c r="E53" s="4">
        <v>2311</v>
      </c>
      <c r="F53" s="4">
        <v>0</v>
      </c>
      <c r="G53" s="15">
        <f t="shared" si="1"/>
        <v>2311</v>
      </c>
      <c r="H53" s="4"/>
      <c r="I53" s="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</row>
    <row r="54" spans="1:252" x14ac:dyDescent="0.2">
      <c r="A54" s="13" t="s">
        <v>64</v>
      </c>
      <c r="B54" s="13"/>
      <c r="C54" s="13" t="s">
        <v>83</v>
      </c>
      <c r="D54" s="13"/>
      <c r="E54" s="4">
        <v>103683</v>
      </c>
      <c r="F54" s="4">
        <v>87088.63</v>
      </c>
      <c r="G54" s="15">
        <f t="shared" si="1"/>
        <v>16594.369999999995</v>
      </c>
      <c r="H54" s="4"/>
      <c r="I54" s="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</row>
    <row r="55" spans="1:252" x14ac:dyDescent="0.2">
      <c r="A55" s="13" t="s">
        <v>65</v>
      </c>
      <c r="B55" s="13"/>
      <c r="C55" s="13" t="s">
        <v>84</v>
      </c>
      <c r="D55" s="13"/>
      <c r="E55" s="4">
        <v>66998</v>
      </c>
      <c r="F55" s="4">
        <v>47136.52</v>
      </c>
      <c r="G55" s="15">
        <f t="shared" si="1"/>
        <v>19861.480000000003</v>
      </c>
      <c r="H55" s="4"/>
      <c r="I55" s="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</row>
    <row r="56" spans="1:252" x14ac:dyDescent="0.2">
      <c r="A56" s="13" t="s">
        <v>113</v>
      </c>
      <c r="B56" s="13"/>
      <c r="C56" s="13" t="s">
        <v>125</v>
      </c>
      <c r="D56" s="13"/>
      <c r="E56" s="4">
        <v>67500</v>
      </c>
      <c r="F56" s="4">
        <v>42944.13</v>
      </c>
      <c r="G56" s="15">
        <f t="shared" si="1"/>
        <v>24555.870000000003</v>
      </c>
      <c r="H56" s="4"/>
      <c r="I56" s="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</row>
    <row r="57" spans="1:252" x14ac:dyDescent="0.2">
      <c r="A57" s="13"/>
      <c r="B57" s="13"/>
      <c r="C57" s="13"/>
      <c r="D57" s="13"/>
      <c r="E57" s="4"/>
      <c r="F57" s="4"/>
      <c r="G57" s="15"/>
      <c r="H57" s="4"/>
      <c r="I57" s="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</row>
    <row r="58" spans="1:252" x14ac:dyDescent="0.2">
      <c r="A58" s="23" t="s">
        <v>22</v>
      </c>
      <c r="B58" s="13"/>
      <c r="C58" s="13"/>
      <c r="D58" s="13"/>
      <c r="E58" s="4"/>
      <c r="F58" s="4"/>
      <c r="G58" s="15"/>
      <c r="H58" s="4"/>
      <c r="I58" s="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</row>
    <row r="59" spans="1:252" x14ac:dyDescent="0.2">
      <c r="A59" s="13" t="s">
        <v>66</v>
      </c>
      <c r="B59" s="13"/>
      <c r="C59" s="13" t="s">
        <v>85</v>
      </c>
      <c r="D59" s="13"/>
      <c r="E59" s="4">
        <v>38028</v>
      </c>
      <c r="F59" s="4">
        <v>32976.78</v>
      </c>
      <c r="G59" s="15">
        <f t="shared" si="1"/>
        <v>5051.2200000000012</v>
      </c>
      <c r="H59" s="4"/>
      <c r="I59" s="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</row>
    <row r="60" spans="1:252" ht="12.75" customHeight="1" x14ac:dyDescent="0.2">
      <c r="A60" s="13" t="s">
        <v>67</v>
      </c>
      <c r="B60" s="13"/>
      <c r="C60" s="13" t="s">
        <v>86</v>
      </c>
      <c r="D60" s="13"/>
      <c r="E60" s="4">
        <v>6500</v>
      </c>
      <c r="F60" s="4">
        <v>6275</v>
      </c>
      <c r="G60" s="15">
        <f t="shared" si="1"/>
        <v>225</v>
      </c>
      <c r="H60" s="4"/>
      <c r="I60" s="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</row>
    <row r="61" spans="1:252" ht="12.75" customHeight="1" x14ac:dyDescent="0.2">
      <c r="A61" s="13" t="s">
        <v>106</v>
      </c>
      <c r="B61" s="13"/>
      <c r="C61" s="13" t="s">
        <v>127</v>
      </c>
      <c r="D61" s="13"/>
      <c r="E61" s="4">
        <v>98424</v>
      </c>
      <c r="F61" s="4">
        <v>4666.74</v>
      </c>
      <c r="G61" s="15">
        <f t="shared" si="1"/>
        <v>93757.26</v>
      </c>
      <c r="H61" s="4"/>
      <c r="I61" s="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</row>
    <row r="62" spans="1:252" ht="12.75" customHeight="1" x14ac:dyDescent="0.2">
      <c r="A62" s="13" t="s">
        <v>107</v>
      </c>
      <c r="B62" s="13"/>
      <c r="C62" s="13" t="s">
        <v>128</v>
      </c>
      <c r="D62" s="13"/>
      <c r="E62" s="4">
        <v>37865</v>
      </c>
      <c r="F62" s="4">
        <v>37864.9</v>
      </c>
      <c r="G62" s="15">
        <f t="shared" si="1"/>
        <v>9.9999999998544808E-2</v>
      </c>
      <c r="H62" s="4"/>
      <c r="I62" s="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</row>
    <row r="63" spans="1:252" x14ac:dyDescent="0.2">
      <c r="A63" s="13"/>
      <c r="B63" s="13"/>
      <c r="C63" s="13"/>
      <c r="D63" s="13"/>
      <c r="E63" s="4"/>
      <c r="F63" s="4"/>
      <c r="G63" s="15"/>
      <c r="H63" s="4"/>
      <c r="I63" s="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</row>
    <row r="64" spans="1:252" x14ac:dyDescent="0.2">
      <c r="A64" s="23" t="s">
        <v>38</v>
      </c>
      <c r="B64" s="13"/>
      <c r="C64" s="13"/>
      <c r="D64" s="13"/>
      <c r="E64" s="4"/>
      <c r="F64" s="4"/>
      <c r="G64" s="15"/>
      <c r="H64" s="4"/>
      <c r="I64" s="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</row>
    <row r="65" spans="1:252" x14ac:dyDescent="0.2">
      <c r="A65" s="13" t="s">
        <v>68</v>
      </c>
      <c r="B65" s="13"/>
      <c r="C65" s="13" t="s">
        <v>87</v>
      </c>
      <c r="D65" s="13"/>
      <c r="E65" s="4">
        <v>42852</v>
      </c>
      <c r="F65" s="4">
        <v>40762.71</v>
      </c>
      <c r="G65" s="15">
        <f t="shared" si="1"/>
        <v>2089.2900000000009</v>
      </c>
      <c r="H65" s="4"/>
      <c r="I65" s="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</row>
    <row r="66" spans="1:252" x14ac:dyDescent="0.2">
      <c r="A66" s="13" t="s">
        <v>69</v>
      </c>
      <c r="B66" s="13"/>
      <c r="C66" s="13" t="s">
        <v>88</v>
      </c>
      <c r="D66" s="13"/>
      <c r="E66" s="4">
        <v>40000</v>
      </c>
      <c r="F66" s="4">
        <v>39600</v>
      </c>
      <c r="G66" s="15">
        <f t="shared" si="1"/>
        <v>400</v>
      </c>
      <c r="H66" s="4"/>
      <c r="I66" s="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</row>
    <row r="67" spans="1:252" x14ac:dyDescent="0.2">
      <c r="A67" s="13" t="s">
        <v>108</v>
      </c>
      <c r="B67" s="13"/>
      <c r="C67" s="13" t="s">
        <v>120</v>
      </c>
      <c r="D67" s="13"/>
      <c r="E67" s="4">
        <v>27000</v>
      </c>
      <c r="F67" s="4">
        <v>17434.88</v>
      </c>
      <c r="G67" s="15">
        <f t="shared" si="1"/>
        <v>9565.119999999999</v>
      </c>
      <c r="H67" s="4"/>
      <c r="I67" s="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</row>
    <row r="68" spans="1:252" x14ac:dyDescent="0.2">
      <c r="A68" s="13" t="s">
        <v>109</v>
      </c>
      <c r="B68" s="13"/>
      <c r="C68" s="13" t="s">
        <v>129</v>
      </c>
      <c r="D68" s="13"/>
      <c r="E68" s="4">
        <v>60405</v>
      </c>
      <c r="F68" s="4">
        <v>15630.31</v>
      </c>
      <c r="G68" s="15">
        <f t="shared" si="1"/>
        <v>44774.69</v>
      </c>
      <c r="H68" s="4"/>
      <c r="I68" s="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</row>
    <row r="69" spans="1:252" x14ac:dyDescent="0.2">
      <c r="A69" s="23"/>
      <c r="B69" s="13"/>
      <c r="C69" s="13"/>
      <c r="D69" s="13"/>
      <c r="E69" s="4"/>
      <c r="F69" s="4"/>
      <c r="G69" s="15"/>
      <c r="H69" s="4"/>
      <c r="I69" s="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</row>
    <row r="70" spans="1:252" x14ac:dyDescent="0.2">
      <c r="A70" s="28" t="s">
        <v>74</v>
      </c>
      <c r="B70" s="13"/>
      <c r="C70" s="13"/>
      <c r="D70" s="13"/>
      <c r="E70" s="4"/>
      <c r="F70" s="4"/>
      <c r="G70" s="15"/>
      <c r="H70" s="4"/>
      <c r="I70" s="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</row>
    <row r="71" spans="1:252" x14ac:dyDescent="0.2">
      <c r="A71" s="13" t="s">
        <v>75</v>
      </c>
      <c r="B71" s="13"/>
      <c r="C71" s="13" t="s">
        <v>89</v>
      </c>
      <c r="D71" s="13"/>
      <c r="E71" s="4">
        <v>85612</v>
      </c>
      <c r="F71" s="4">
        <v>85612</v>
      </c>
      <c r="G71" s="15">
        <f t="shared" si="1"/>
        <v>0</v>
      </c>
      <c r="H71" s="4"/>
      <c r="I71" s="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</row>
    <row r="72" spans="1:252" x14ac:dyDescent="0.2">
      <c r="A72" s="26"/>
      <c r="B72" s="13"/>
      <c r="C72" s="13"/>
      <c r="D72" s="13"/>
      <c r="E72" s="4"/>
      <c r="F72" s="4"/>
      <c r="G72" s="15"/>
      <c r="H72" s="4"/>
      <c r="I72" s="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</row>
    <row r="73" spans="1:252" x14ac:dyDescent="0.2">
      <c r="A73" s="23" t="s">
        <v>40</v>
      </c>
      <c r="B73" s="13"/>
      <c r="C73" s="13"/>
      <c r="D73" s="13"/>
      <c r="E73" s="4"/>
      <c r="F73" s="4"/>
      <c r="G73" s="15"/>
      <c r="H73" s="4"/>
      <c r="I73" s="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</row>
    <row r="74" spans="1:252" x14ac:dyDescent="0.2">
      <c r="A74" s="13" t="s">
        <v>63</v>
      </c>
      <c r="B74" s="13"/>
      <c r="C74" s="13" t="s">
        <v>90</v>
      </c>
      <c r="D74" s="13"/>
      <c r="E74" s="4">
        <v>57805</v>
      </c>
      <c r="F74" s="4">
        <v>43262.1</v>
      </c>
      <c r="G74" s="15">
        <f t="shared" si="1"/>
        <v>14542.900000000001</v>
      </c>
      <c r="H74" s="4"/>
      <c r="I74" s="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</row>
    <row r="75" spans="1:252" x14ac:dyDescent="0.2">
      <c r="A75" s="13" t="s">
        <v>96</v>
      </c>
      <c r="B75" s="13"/>
      <c r="C75" s="13" t="s">
        <v>131</v>
      </c>
      <c r="D75" s="13"/>
      <c r="E75" s="4">
        <v>41668</v>
      </c>
      <c r="F75" s="4">
        <v>41563.29</v>
      </c>
      <c r="G75" s="15">
        <f t="shared" si="1"/>
        <v>104.70999999999913</v>
      </c>
      <c r="H75" s="4"/>
      <c r="I75" s="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</row>
    <row r="76" spans="1:252" x14ac:dyDescent="0.2">
      <c r="A76" s="26"/>
      <c r="B76" s="13"/>
      <c r="C76" s="13"/>
      <c r="D76" s="13"/>
      <c r="E76" s="4"/>
      <c r="F76" s="4"/>
      <c r="G76" s="15"/>
      <c r="H76" s="4"/>
      <c r="I76" s="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</row>
    <row r="77" spans="1:252" x14ac:dyDescent="0.2">
      <c r="A77" s="28" t="s">
        <v>97</v>
      </c>
      <c r="B77" s="13"/>
      <c r="C77" s="13"/>
      <c r="D77" s="13"/>
      <c r="E77" s="4"/>
      <c r="F77" s="4"/>
      <c r="G77" s="15"/>
      <c r="H77" s="4"/>
      <c r="I77" s="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</row>
    <row r="78" spans="1:252" x14ac:dyDescent="0.2">
      <c r="A78" s="13" t="s">
        <v>111</v>
      </c>
      <c r="B78" s="13"/>
      <c r="C78" s="13" t="s">
        <v>116</v>
      </c>
      <c r="D78" s="13"/>
      <c r="E78" s="4">
        <v>17531</v>
      </c>
      <c r="F78" s="4">
        <v>14784.76</v>
      </c>
      <c r="G78" s="15">
        <f t="shared" si="1"/>
        <v>2746.24</v>
      </c>
      <c r="H78" s="4"/>
      <c r="I78" s="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</row>
    <row r="79" spans="1:252" x14ac:dyDescent="0.2">
      <c r="A79" s="26"/>
      <c r="B79" s="13"/>
      <c r="C79" s="13"/>
      <c r="D79" s="13"/>
      <c r="E79" s="4"/>
      <c r="F79" s="4"/>
      <c r="G79" s="15"/>
      <c r="H79" s="4"/>
      <c r="I79" s="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</row>
    <row r="80" spans="1:252" x14ac:dyDescent="0.2">
      <c r="A80" s="28" t="s">
        <v>98</v>
      </c>
      <c r="B80" s="13"/>
      <c r="C80" s="13"/>
      <c r="D80" s="13"/>
      <c r="E80" s="4"/>
      <c r="F80" s="4"/>
      <c r="G80" s="15"/>
      <c r="H80" s="4"/>
      <c r="I80" s="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</row>
    <row r="81" spans="1:252" x14ac:dyDescent="0.2">
      <c r="A81" s="13" t="s">
        <v>110</v>
      </c>
      <c r="B81" s="13"/>
      <c r="C81" s="13" t="s">
        <v>134</v>
      </c>
      <c r="D81" s="13"/>
      <c r="E81" s="4">
        <v>40825</v>
      </c>
      <c r="F81" s="4">
        <v>36570.75</v>
      </c>
      <c r="G81" s="15">
        <f t="shared" si="1"/>
        <v>4254.25</v>
      </c>
      <c r="H81" s="4"/>
      <c r="I81" s="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</row>
    <row r="82" spans="1:252" x14ac:dyDescent="0.2">
      <c r="A82" s="26"/>
      <c r="B82" s="13"/>
      <c r="C82" s="13"/>
      <c r="D82" s="13"/>
      <c r="E82" s="4"/>
      <c r="F82" s="4"/>
      <c r="G82" s="15"/>
      <c r="H82" s="4"/>
      <c r="I82" s="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</row>
    <row r="83" spans="1:252" x14ac:dyDescent="0.2">
      <c r="A83" s="28" t="s">
        <v>99</v>
      </c>
      <c r="B83" s="13"/>
      <c r="C83" s="13"/>
      <c r="D83" s="13"/>
      <c r="E83" s="4"/>
      <c r="F83" s="4"/>
      <c r="G83" s="15"/>
      <c r="H83" s="4"/>
      <c r="I83" s="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</row>
    <row r="84" spans="1:252" x14ac:dyDescent="0.2">
      <c r="A84" s="13" t="s">
        <v>112</v>
      </c>
      <c r="B84" s="13"/>
      <c r="C84" s="13" t="s">
        <v>117</v>
      </c>
      <c r="D84" s="13"/>
      <c r="E84" s="4">
        <v>85000</v>
      </c>
      <c r="F84" s="4">
        <v>9451.58</v>
      </c>
      <c r="G84" s="15">
        <f t="shared" si="1"/>
        <v>75548.42</v>
      </c>
      <c r="H84" s="4"/>
      <c r="I84" s="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</row>
    <row r="85" spans="1:252" x14ac:dyDescent="0.2">
      <c r="A85" s="26"/>
      <c r="B85" s="13"/>
      <c r="C85" s="13"/>
      <c r="D85" s="13"/>
      <c r="E85" s="4"/>
      <c r="F85" s="4"/>
      <c r="G85" s="15"/>
      <c r="H85" s="4"/>
      <c r="I85" s="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</row>
    <row r="86" spans="1:252" x14ac:dyDescent="0.2">
      <c r="A86" s="14"/>
      <c r="B86" s="13"/>
      <c r="C86" s="13"/>
      <c r="D86" s="13"/>
      <c r="E86" s="13"/>
      <c r="F86" s="4"/>
      <c r="G86" s="15"/>
      <c r="H86" s="4"/>
      <c r="I86" s="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</row>
    <row r="87" spans="1:252" x14ac:dyDescent="0.2">
      <c r="A87" s="23" t="s">
        <v>12</v>
      </c>
      <c r="B87" s="13"/>
      <c r="C87" s="13"/>
      <c r="D87" s="13"/>
      <c r="E87" s="13"/>
      <c r="F87" s="4"/>
      <c r="G87" s="15"/>
      <c r="H87" s="4"/>
      <c r="I87" s="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</row>
    <row r="88" spans="1:252" x14ac:dyDescent="0.2">
      <c r="A88" s="26" t="s">
        <v>132</v>
      </c>
      <c r="B88" s="13"/>
      <c r="C88" s="13" t="s">
        <v>133</v>
      </c>
      <c r="D88" s="13"/>
      <c r="E88" s="13">
        <v>0</v>
      </c>
      <c r="F88" s="4">
        <v>-585.79999999999995</v>
      </c>
      <c r="G88" s="15">
        <f t="shared" si="1"/>
        <v>585.79999999999995</v>
      </c>
      <c r="H88" s="4"/>
      <c r="I88" s="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</row>
    <row r="89" spans="1:252" x14ac:dyDescent="0.2">
      <c r="A89" s="26" t="s">
        <v>60</v>
      </c>
      <c r="B89" s="13"/>
      <c r="C89" s="27" t="s">
        <v>39</v>
      </c>
      <c r="D89" s="13"/>
      <c r="E89" s="4">
        <v>8884</v>
      </c>
      <c r="F89" s="4">
        <v>6510.17</v>
      </c>
      <c r="G89" s="15">
        <f t="shared" si="1"/>
        <v>2373.83</v>
      </c>
      <c r="H89" s="4"/>
      <c r="I89" s="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</row>
    <row r="90" spans="1:252" x14ac:dyDescent="0.2">
      <c r="A90" s="26" t="s">
        <v>61</v>
      </c>
      <c r="B90" s="13"/>
      <c r="C90" s="13" t="s">
        <v>62</v>
      </c>
      <c r="D90" s="13"/>
      <c r="E90" s="4">
        <v>9700</v>
      </c>
      <c r="F90" s="4">
        <v>9553</v>
      </c>
      <c r="G90" s="15">
        <f t="shared" si="1"/>
        <v>147</v>
      </c>
      <c r="H90" s="4"/>
      <c r="I90" s="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</row>
    <row r="91" spans="1:252" x14ac:dyDescent="0.2">
      <c r="A91" s="26" t="s">
        <v>114</v>
      </c>
      <c r="B91" s="13"/>
      <c r="C91" s="13" t="s">
        <v>115</v>
      </c>
      <c r="D91" s="13"/>
      <c r="E91" s="4">
        <v>211000</v>
      </c>
      <c r="F91" s="4">
        <v>0</v>
      </c>
      <c r="G91" s="15">
        <f t="shared" si="1"/>
        <v>211000</v>
      </c>
      <c r="H91" s="4"/>
      <c r="I91" s="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</row>
    <row r="92" spans="1:252" x14ac:dyDescent="0.2">
      <c r="A92" s="14" t="s">
        <v>71</v>
      </c>
      <c r="B92" s="13"/>
      <c r="C92" s="13"/>
      <c r="D92" s="13"/>
      <c r="E92" s="13"/>
      <c r="F92" s="4"/>
      <c r="G92" s="15"/>
      <c r="H92" s="4"/>
      <c r="I92" s="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</row>
    <row r="93" spans="1:252" x14ac:dyDescent="0.2">
      <c r="A93" s="14"/>
      <c r="B93" s="13"/>
      <c r="C93" s="13"/>
      <c r="D93" s="13"/>
      <c r="E93" s="13"/>
      <c r="F93" s="4"/>
      <c r="G93" s="15"/>
      <c r="H93" s="4"/>
      <c r="I93" s="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</row>
    <row r="94" spans="1:252" x14ac:dyDescent="0.2">
      <c r="A94" s="5"/>
      <c r="E94" s="4"/>
      <c r="F94" s="4"/>
      <c r="G94" s="15"/>
      <c r="H94" s="4"/>
      <c r="I94" s="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</row>
    <row r="95" spans="1:252" x14ac:dyDescent="0.2">
      <c r="A95" s="9" t="s">
        <v>5</v>
      </c>
      <c r="B95" s="10"/>
      <c r="C95" s="5"/>
      <c r="D95" s="16"/>
      <c r="F95" s="4"/>
      <c r="G95" s="15"/>
      <c r="H95" s="4"/>
      <c r="I95" s="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</row>
    <row r="96" spans="1:252" x14ac:dyDescent="0.2">
      <c r="A96" s="10" t="s">
        <v>6</v>
      </c>
      <c r="C96" s="25" t="s">
        <v>17</v>
      </c>
      <c r="E96" s="3">
        <f>146000+50000</f>
        <v>196000</v>
      </c>
      <c r="F96" s="4">
        <v>128524.74</v>
      </c>
      <c r="G96" s="15">
        <f t="shared" ref="G96:G99" si="2">E96-F96</f>
        <v>67475.259999999995</v>
      </c>
    </row>
    <row r="97" spans="1:8" x14ac:dyDescent="0.2">
      <c r="A97" s="10" t="s">
        <v>7</v>
      </c>
      <c r="C97" s="25" t="s">
        <v>18</v>
      </c>
      <c r="E97" s="3">
        <f>592000</f>
        <v>592000</v>
      </c>
      <c r="F97" s="4">
        <v>575837.98</v>
      </c>
      <c r="G97" s="15">
        <f t="shared" si="2"/>
        <v>16162.020000000019</v>
      </c>
    </row>
    <row r="98" spans="1:8" x14ac:dyDescent="0.2">
      <c r="A98" s="10" t="s">
        <v>10</v>
      </c>
      <c r="C98" s="25" t="s">
        <v>19</v>
      </c>
      <c r="E98" s="3">
        <v>58000</v>
      </c>
      <c r="F98" s="4">
        <v>49325.61</v>
      </c>
      <c r="G98" s="15">
        <f t="shared" si="2"/>
        <v>8674.39</v>
      </c>
    </row>
    <row r="99" spans="1:8" x14ac:dyDescent="0.2">
      <c r="A99" s="10" t="s">
        <v>33</v>
      </c>
      <c r="C99" s="25" t="s">
        <v>34</v>
      </c>
      <c r="E99" s="3">
        <v>42000</v>
      </c>
      <c r="F99" s="4">
        <v>42000</v>
      </c>
      <c r="G99" s="15">
        <f t="shared" si="2"/>
        <v>0</v>
      </c>
    </row>
    <row r="100" spans="1:8" x14ac:dyDescent="0.2">
      <c r="A100" s="10"/>
      <c r="E100" s="13"/>
      <c r="G100" s="15"/>
    </row>
    <row r="101" spans="1:8" x14ac:dyDescent="0.2">
      <c r="A101" s="18"/>
      <c r="E101" s="13"/>
      <c r="G101" s="15"/>
    </row>
    <row r="102" spans="1:8" x14ac:dyDescent="0.2">
      <c r="A102" s="18"/>
      <c r="E102" s="13"/>
      <c r="G102" s="15"/>
    </row>
    <row r="103" spans="1:8" x14ac:dyDescent="0.2">
      <c r="A103" s="19" t="s">
        <v>8</v>
      </c>
      <c r="E103" s="13"/>
      <c r="G103" s="20"/>
    </row>
    <row r="104" spans="1:8" x14ac:dyDescent="0.2">
      <c r="A104" s="17" t="s">
        <v>48</v>
      </c>
      <c r="E104" s="13"/>
      <c r="G104" s="20"/>
    </row>
    <row r="105" spans="1:8" x14ac:dyDescent="0.2">
      <c r="A105" s="17"/>
      <c r="E105" s="13"/>
    </row>
    <row r="106" spans="1:8" x14ac:dyDescent="0.2">
      <c r="A106" s="22"/>
      <c r="E106" s="13"/>
    </row>
    <row r="107" spans="1:8" x14ac:dyDescent="0.2">
      <c r="A107" s="11"/>
      <c r="E107" s="13"/>
    </row>
    <row r="108" spans="1:8" x14ac:dyDescent="0.2">
      <c r="H108" s="21"/>
    </row>
  </sheetData>
  <phoneticPr fontId="7" type="noConversion"/>
  <pageMargins left="0.5" right="0.5" top="0.6" bottom="0.6" header="0" footer="0"/>
  <pageSetup scale="45" orientation="portrait" r:id="rId1"/>
  <headerFooter alignWithMargins="0">
    <oddFooter>&amp;L&amp;Z&amp;F</oddFooter>
  </headerFooter>
  <rowBreaks count="2" manualBreakCount="2">
    <brk id="11" max="6" man="1"/>
    <brk id="65477" man="1"/>
  </rowBreaks>
  <colBreaks count="1" manualBreakCount="1">
    <brk id="4" max="11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Louisiana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mperez</dc:creator>
  <cp:lastModifiedBy>Amanda K Marshall</cp:lastModifiedBy>
  <cp:lastPrinted>2022-08-03T17:12:39Z</cp:lastPrinted>
  <dcterms:created xsi:type="dcterms:W3CDTF">2007-02-21T17:12:08Z</dcterms:created>
  <dcterms:modified xsi:type="dcterms:W3CDTF">2023-08-01T13:37:35Z</dcterms:modified>
</cp:coreProperties>
</file>